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en.Savi\Downloads\19337\"/>
    </mc:Choice>
  </mc:AlternateContent>
  <xr:revisionPtr revIDLastSave="0" documentId="13_ncr:1_{458E4A2B-DB33-4782-96EA-7D3CD0E46F9B}" xr6:coauthVersionLast="47" xr6:coauthVersionMax="47" xr10:uidLastSave="{00000000-0000-0000-0000-000000000000}"/>
  <bookViews>
    <workbookView xWindow="-120" yWindow="-120" windowWidth="51840" windowHeight="21120" tabRatio="900" activeTab="1" xr2:uid="{00000000-000D-0000-FFFF-FFFF00000000}"/>
  </bookViews>
  <sheets>
    <sheet name="Puud ja võsa" sheetId="19" r:id="rId1"/>
    <sheet name="Truubid" sheetId="20" r:id="rId2"/>
    <sheet name="Kraavide puhastamine" sheetId="24" r:id="rId3"/>
    <sheet name="Mahasõidud" sheetId="7" r:id="rId4"/>
    <sheet name="Muldkeha ja külmakerked" sheetId="27" r:id="rId5"/>
    <sheet name="Kate" sheetId="17" r:id="rId6"/>
    <sheet name="Tolmutõrje" sheetId="3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24" l="1"/>
  <c r="F36" i="24"/>
  <c r="F30" i="24"/>
  <c r="C31" i="24"/>
  <c r="C32" i="24"/>
  <c r="C33" i="24"/>
  <c r="C34" i="24"/>
  <c r="C30" i="24"/>
  <c r="F29" i="24"/>
  <c r="C29" i="24"/>
  <c r="C26" i="27"/>
  <c r="D26" i="27" s="1"/>
  <c r="E26" i="27" s="1"/>
  <c r="F26" i="27"/>
  <c r="F25" i="27"/>
  <c r="D25" i="27"/>
  <c r="E10" i="30"/>
  <c r="C10" i="30"/>
  <c r="F9" i="27"/>
  <c r="C17" i="27"/>
  <c r="D9" i="27"/>
  <c r="F11" i="24"/>
  <c r="F12" i="24"/>
  <c r="F13" i="24"/>
  <c r="F14" i="24"/>
  <c r="F10" i="24"/>
  <c r="C21" i="24"/>
  <c r="C11" i="24"/>
  <c r="C12" i="24"/>
  <c r="C13" i="24"/>
  <c r="C14" i="24"/>
  <c r="C15" i="24"/>
  <c r="C16" i="24"/>
  <c r="C17" i="24"/>
  <c r="C18" i="24"/>
  <c r="C19" i="24"/>
  <c r="C20" i="24"/>
  <c r="C10" i="24"/>
  <c r="D20" i="17" l="1"/>
  <c r="G20" i="17" s="1"/>
  <c r="G23" i="17" s="1"/>
  <c r="G9" i="7"/>
  <c r="G16" i="7"/>
  <c r="H56" i="7" l="1"/>
  <c r="F43" i="20" l="1"/>
  <c r="F18" i="20"/>
  <c r="I72" i="7"/>
  <c r="I39" i="7"/>
  <c r="G53" i="7" l="1"/>
  <c r="G49" i="7"/>
  <c r="G44" i="7"/>
  <c r="G14" i="7"/>
  <c r="G10" i="7"/>
  <c r="F21" i="24" l="1"/>
  <c r="C20" i="30" l="1"/>
  <c r="E20" i="30" s="1"/>
  <c r="C21" i="30"/>
  <c r="E21" i="30" s="1"/>
  <c r="F37" i="7"/>
  <c r="G37" i="7"/>
  <c r="H37" i="7"/>
  <c r="F70" i="7"/>
  <c r="G70" i="7"/>
  <c r="H70" i="7"/>
  <c r="I70" i="7" l="1"/>
  <c r="H25" i="19"/>
  <c r="G25" i="19"/>
  <c r="F25" i="19"/>
  <c r="C19" i="30" l="1"/>
  <c r="E19" i="30" s="1"/>
  <c r="C9" i="30"/>
  <c r="E9" i="30" s="1"/>
  <c r="E23" i="30" l="1"/>
  <c r="E12" i="30"/>
  <c r="I37" i="7" l="1"/>
  <c r="H13" i="19" l="1"/>
  <c r="G13" i="19" l="1"/>
  <c r="F13" i="19"/>
  <c r="C25" i="27" l="1"/>
  <c r="E25" i="27" l="1"/>
  <c r="E35" i="27" s="1"/>
  <c r="F35" i="27"/>
  <c r="D35" i="27" l="1"/>
  <c r="D10" i="17"/>
  <c r="G10" i="17" l="1"/>
  <c r="G12" i="17" s="1"/>
</calcChain>
</file>

<file path=xl/sharedStrings.xml><?xml version="1.0" encoding="utf-8"?>
<sst xmlns="http://schemas.openxmlformats.org/spreadsheetml/2006/main" count="412" uniqueCount="106">
  <si>
    <t>vasak</t>
  </si>
  <si>
    <t>parem</t>
  </si>
  <si>
    <t>Asukoht</t>
  </si>
  <si>
    <t>algus</t>
  </si>
  <si>
    <t>lõpp</t>
  </si>
  <si>
    <t>Jrk.          nr</t>
  </si>
  <si>
    <t>m</t>
  </si>
  <si>
    <t>Vasak pool</t>
  </si>
  <si>
    <t>Parem pool</t>
  </si>
  <si>
    <t>Märkused</t>
  </si>
  <si>
    <t>Mahasõidud</t>
  </si>
  <si>
    <t>Algus</t>
  </si>
  <si>
    <t>Lõpp</t>
  </si>
  <si>
    <t>Pikkus</t>
  </si>
  <si>
    <t>km</t>
  </si>
  <si>
    <t xml:space="preserve">m² </t>
  </si>
  <si>
    <t>Kokku:</t>
  </si>
  <si>
    <t>Laius</t>
  </si>
  <si>
    <t>Pindala</t>
  </si>
  <si>
    <t>Teelõigu</t>
  </si>
  <si>
    <t>pikkus</t>
  </si>
  <si>
    <t>Jrk nr</t>
  </si>
  <si>
    <t>Asukoht km</t>
  </si>
  <si>
    <t>Olemasolev truup</t>
  </si>
  <si>
    <t>Ehitatav truup</t>
  </si>
  <si>
    <t>Truubid</t>
  </si>
  <si>
    <t>Tabel 1</t>
  </si>
  <si>
    <t>Tabel 2</t>
  </si>
  <si>
    <t>Tabel 3</t>
  </si>
  <si>
    <t>Tabel 4</t>
  </si>
  <si>
    <t>Tabel 6</t>
  </si>
  <si>
    <t>Jrk.nr</t>
  </si>
  <si>
    <t>tk</t>
  </si>
  <si>
    <t>truupide lammutamine:</t>
  </si>
  <si>
    <t>Puud ja võsa</t>
  </si>
  <si>
    <t>materjal</t>
  </si>
  <si>
    <t xml:space="preserve">jrk nr </t>
  </si>
  <si>
    <t>pikkus, m</t>
  </si>
  <si>
    <t>m²</t>
  </si>
  <si>
    <t>Asukoht, km</t>
  </si>
  <si>
    <t>cm</t>
  </si>
  <si>
    <t>Materjal</t>
  </si>
  <si>
    <t>Puud,  tk</t>
  </si>
  <si>
    <t>-</t>
  </si>
  <si>
    <t>plastik</t>
  </si>
  <si>
    <t>KOKKU</t>
  </si>
  <si>
    <t>uued truubid:</t>
  </si>
  <si>
    <t>Tabel 5</t>
  </si>
  <si>
    <t>Kraavide puhastamine</t>
  </si>
  <si>
    <t>vasakul</t>
  </si>
  <si>
    <t>paremal</t>
  </si>
  <si>
    <t xml:space="preserve">kiht tihendatult </t>
  </si>
  <si>
    <t>Muldkeha</t>
  </si>
  <si>
    <t>Tabel 7</t>
  </si>
  <si>
    <t>KOKKU:</t>
  </si>
  <si>
    <t>Ol.ol.mulde pealispinna  planeerimine ja tihendamine</t>
  </si>
  <si>
    <t>elukohta sissesõit</t>
  </si>
  <si>
    <t>põllu- ja metsamajandus</t>
  </si>
  <si>
    <t>Purustatud kruusast kate</t>
  </si>
  <si>
    <t>pos.6</t>
  </si>
  <si>
    <r>
      <rPr>
        <sz val="10"/>
        <rFont val="Calibri"/>
        <family val="2"/>
        <charset val="186"/>
      </rPr>
      <t>ø</t>
    </r>
    <r>
      <rPr>
        <sz val="10"/>
        <rFont val="Arial"/>
        <family val="2"/>
        <charset val="186"/>
      </rPr>
      <t xml:space="preserve"> 1000</t>
    </r>
  </si>
  <si>
    <t>Purustatud kruus, pos.6</t>
  </si>
  <si>
    <t>Kihi paksus</t>
  </si>
  <si>
    <t>Maht, pos.6</t>
  </si>
  <si>
    <t>Pos. nr</t>
  </si>
  <si>
    <r>
      <t>Muldkeha ehitamine, m</t>
    </r>
    <r>
      <rPr>
        <sz val="11"/>
        <rFont val="Calibri"/>
        <family val="2"/>
        <charset val="186"/>
      </rPr>
      <t>³</t>
    </r>
  </si>
  <si>
    <r>
      <t>Kasvu-pinnas. m</t>
    </r>
    <r>
      <rPr>
        <sz val="11"/>
        <rFont val="Calibri"/>
        <family val="2"/>
        <charset val="186"/>
      </rPr>
      <t>³</t>
    </r>
  </si>
  <si>
    <t>Mahasõidu tüüp</t>
  </si>
  <si>
    <t>Otstarve</t>
  </si>
  <si>
    <t>Kännu juurimine, tk</t>
  </si>
  <si>
    <t>ava, mm</t>
  </si>
  <si>
    <t>Tolmutõrje</t>
  </si>
  <si>
    <r>
      <t>Pur.kruus pos.2 (külmakerked) h</t>
    </r>
    <r>
      <rPr>
        <sz val="8"/>
        <color indexed="8"/>
        <rFont val="Times New Roman"/>
        <family val="1"/>
        <charset val="186"/>
      </rPr>
      <t>min</t>
    </r>
    <r>
      <rPr>
        <sz val="10"/>
        <color indexed="8"/>
        <rFont val="Times New Roman"/>
        <family val="1"/>
        <charset val="186"/>
      </rPr>
      <t>=10 cm</t>
    </r>
  </si>
  <si>
    <t>Tähispostid</t>
  </si>
  <si>
    <t>truup on</t>
  </si>
  <si>
    <t>Truup 300mm, m</t>
  </si>
  <si>
    <t>truup puhastada</t>
  </si>
  <si>
    <t>sh. siirdekiilud</t>
  </si>
  <si>
    <t>Geosünteet
(geotekstiil), eraldav, 2. profiil -
külmakerke kohad (koos kiiludega)</t>
  </si>
  <si>
    <t>truupide puhastamine:</t>
  </si>
  <si>
    <t>tähispostid</t>
  </si>
  <si>
    <r>
      <t>Purustatud kruus pos.6,  hkeskm= 10 cm,  m</t>
    </r>
    <r>
      <rPr>
        <sz val="11"/>
        <rFont val="Times New Roman"/>
        <family val="1"/>
        <charset val="186"/>
      </rPr>
      <t>²</t>
    </r>
  </si>
  <si>
    <t>Sissevoolu kõrgus, m</t>
  </si>
  <si>
    <t>ol. olev</t>
  </si>
  <si>
    <t>betoon</t>
  </si>
  <si>
    <t>Olemasolevad kraavide maht on ligikaudne, akteerimine teostatud mahtude alusel</t>
  </si>
  <si>
    <t>truup paigaldada</t>
  </si>
  <si>
    <t>Riigitee 19337 Tali-Tuuliku-Massiaru</t>
  </si>
  <si>
    <t>piiramata otstarbega</t>
  </si>
  <si>
    <t xml:space="preserve">truubi vajadus selgitada ehitustöö käigus Tellija juuresolekul </t>
  </si>
  <si>
    <t>km 18.8-22.361</t>
  </si>
  <si>
    <t>km 0.480-3.410</t>
  </si>
  <si>
    <t>Puude võra, m²</t>
  </si>
  <si>
    <t>tegevuskoht</t>
  </si>
  <si>
    <t>Kas mahasõit olemas</t>
  </si>
  <si>
    <t>Truup 400mm, m</t>
  </si>
  <si>
    <t>truup puhastada/Kas mahasõidul truup olemas</t>
  </si>
  <si>
    <t>paigaldada uus truup/kas 300 mm</t>
  </si>
  <si>
    <t>paigaldada uus truup/kontrolli pikkust</t>
  </si>
  <si>
    <r>
      <rPr>
        <sz val="10"/>
        <rFont val="Calibri"/>
        <family val="2"/>
        <charset val="186"/>
      </rPr>
      <t>ø</t>
    </r>
    <r>
      <rPr>
        <sz val="10"/>
        <rFont val="Arial"/>
        <family val="2"/>
        <charset val="186"/>
      </rPr>
      <t xml:space="preserve"> 600</t>
    </r>
  </si>
  <si>
    <t xml:space="preserve">m </t>
  </si>
  <si>
    <r>
      <rPr>
        <sz val="10"/>
        <rFont val="Calibri"/>
        <family val="2"/>
        <charset val="186"/>
      </rPr>
      <t>ø</t>
    </r>
    <r>
      <rPr>
        <sz val="10"/>
        <rFont val="Arial"/>
        <family val="2"/>
        <charset val="186"/>
      </rPr>
      <t xml:space="preserve"> 1200</t>
    </r>
  </si>
  <si>
    <r>
      <rPr>
        <sz val="10"/>
        <rFont val="Calibri"/>
        <family val="2"/>
        <charset val="186"/>
      </rPr>
      <t xml:space="preserve">ø </t>
    </r>
    <r>
      <rPr>
        <sz val="10"/>
        <rFont val="Arial"/>
        <family val="2"/>
        <charset val="186"/>
      </rPr>
      <t>600</t>
    </r>
  </si>
  <si>
    <t>SN 16 ehitada uus truup, uued tähispostid/kontrolli üle pikkus</t>
  </si>
  <si>
    <t>SN 8 ehitada uus truup, uued tähispostid</t>
  </si>
  <si>
    <t>SN 8 ehitada uus truup, uued tähispostid/kontrolli üle pikkus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</si>
</sst>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Calibri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</font>
    <font>
      <b/>
      <sz val="14"/>
      <name val="Arial"/>
      <family val="2"/>
      <charset val="186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8"/>
      <color theme="0" tint="-0.14999847407452621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theme="0" tint="-0.14999847407452621"/>
      <name val="Arial"/>
      <family val="2"/>
      <charset val="186"/>
    </font>
    <font>
      <sz val="10"/>
      <color theme="0" tint="-0.499984740745262"/>
      <name val="Arial"/>
      <family val="2"/>
      <charset val="186"/>
    </font>
    <font>
      <sz val="10"/>
      <color theme="1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Helv"/>
      <charset val="186"/>
    </font>
    <font>
      <sz val="8"/>
      <name val="Arial"/>
      <family val="2"/>
      <charset val="186"/>
    </font>
    <font>
      <sz val="11"/>
      <color indexed="8"/>
      <name val="Calibri"/>
      <family val="2"/>
      <scheme val="minor"/>
    </font>
    <font>
      <sz val="8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9"/>
      <name val="Arial"/>
      <family val="2"/>
      <charset val="186"/>
    </font>
    <font>
      <sz val="11"/>
      <color rgb="FF000000"/>
      <name val="Calibri"/>
      <family val="2"/>
      <charset val="1"/>
    </font>
    <font>
      <b/>
      <sz val="10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2" fillId="0" borderId="0"/>
    <xf numFmtId="0" fontId="14" fillId="0" borderId="0"/>
    <xf numFmtId="0" fontId="2" fillId="0" borderId="0"/>
    <xf numFmtId="0" fontId="2" fillId="0" borderId="0"/>
    <xf numFmtId="0" fontId="23" fillId="0" borderId="0"/>
    <xf numFmtId="0" fontId="25" fillId="0" borderId="0"/>
    <xf numFmtId="0" fontId="1" fillId="0" borderId="0"/>
    <xf numFmtId="0" fontId="29" fillId="0" borderId="0"/>
  </cellStyleXfs>
  <cellXfs count="252">
    <xf numFmtId="0" fontId="0" fillId="0" borderId="0" xfId="0"/>
    <xf numFmtId="164" fontId="2" fillId="0" borderId="1" xfId="3" applyNumberFormat="1" applyBorder="1" applyAlignment="1">
      <alignment horizontal="center" vertical="center"/>
    </xf>
    <xf numFmtId="0" fontId="2" fillId="0" borderId="0" xfId="3"/>
    <xf numFmtId="0" fontId="0" fillId="0" borderId="1" xfId="0" applyBorder="1" applyAlignment="1">
      <alignment horizontal="center"/>
    </xf>
    <xf numFmtId="0" fontId="3" fillId="0" borderId="0" xfId="3" applyFont="1"/>
    <xf numFmtId="1" fontId="2" fillId="0" borderId="1" xfId="3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15" fillId="0" borderId="0" xfId="3" applyNumberFormat="1" applyFont="1"/>
    <xf numFmtId="0" fontId="8" fillId="0" borderId="0" xfId="3" applyFont="1"/>
    <xf numFmtId="14" fontId="17" fillId="0" borderId="0" xfId="3" applyNumberFormat="1" applyFont="1"/>
    <xf numFmtId="0" fontId="9" fillId="0" borderId="3" xfId="3" applyFont="1" applyBorder="1" applyAlignment="1">
      <alignment horizontal="center" vertical="center" wrapText="1"/>
    </xf>
    <xf numFmtId="164" fontId="9" fillId="0" borderId="1" xfId="3" applyNumberFormat="1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2" fillId="0" borderId="1" xfId="3" applyBorder="1" applyAlignment="1">
      <alignment horizontal="center"/>
    </xf>
    <xf numFmtId="0" fontId="2" fillId="0" borderId="1" xfId="3" applyBorder="1" applyAlignment="1">
      <alignment horizontal="center" vertical="center"/>
    </xf>
    <xf numFmtId="164" fontId="3" fillId="0" borderId="1" xfId="3" applyNumberFormat="1" applyFont="1" applyBorder="1" applyAlignment="1">
      <alignment horizontal="center"/>
    </xf>
    <xf numFmtId="164" fontId="3" fillId="0" borderId="1" xfId="3" applyNumberFormat="1" applyFont="1" applyBorder="1"/>
    <xf numFmtId="0" fontId="2" fillId="0" borderId="1" xfId="3" applyBorder="1"/>
    <xf numFmtId="0" fontId="16" fillId="0" borderId="0" xfId="0" applyFont="1"/>
    <xf numFmtId="0" fontId="2" fillId="0" borderId="1" xfId="0" applyFont="1" applyBorder="1" applyAlignment="1">
      <alignment horizontal="center"/>
    </xf>
    <xf numFmtId="0" fontId="2" fillId="0" borderId="0" xfId="3" applyAlignment="1">
      <alignment horizontal="center" vertical="center"/>
    </xf>
    <xf numFmtId="164" fontId="2" fillId="0" borderId="1" xfId="4" applyNumberFormat="1" applyBorder="1" applyAlignment="1">
      <alignment horizontal="center"/>
    </xf>
    <xf numFmtId="0" fontId="3" fillId="0" borderId="0" xfId="3" applyFont="1" applyAlignment="1">
      <alignment vertical="center"/>
    </xf>
    <xf numFmtId="0" fontId="8" fillId="0" borderId="0" xfId="3" applyFont="1" applyAlignment="1">
      <alignment horizontal="center" vertical="center"/>
    </xf>
    <xf numFmtId="0" fontId="2" fillId="0" borderId="0" xfId="3" applyAlignment="1">
      <alignment vertical="center"/>
    </xf>
    <xf numFmtId="0" fontId="3" fillId="0" borderId="0" xfId="3" applyFont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2" fillId="0" borderId="1" xfId="3" applyBorder="1" applyAlignment="1">
      <alignment horizontal="left" vertical="center" wrapText="1"/>
    </xf>
    <xf numFmtId="0" fontId="2" fillId="0" borderId="1" xfId="4" applyBorder="1" applyAlignment="1">
      <alignment horizontal="center" vertical="center"/>
    </xf>
    <xf numFmtId="164" fontId="9" fillId="0" borderId="7" xfId="3" applyNumberFormat="1" applyFont="1" applyBorder="1" applyAlignment="1">
      <alignment horizontal="center" vertical="center" wrapText="1"/>
    </xf>
    <xf numFmtId="1" fontId="9" fillId="0" borderId="7" xfId="3" applyNumberFormat="1" applyFont="1" applyBorder="1" applyAlignment="1">
      <alignment horizontal="center" vertical="center" wrapText="1"/>
    </xf>
    <xf numFmtId="2" fontId="9" fillId="0" borderId="1" xfId="3" applyNumberFormat="1" applyFont="1" applyBorder="1" applyAlignment="1">
      <alignment horizontal="center" vertical="center" wrapText="1"/>
    </xf>
    <xf numFmtId="0" fontId="2" fillId="0" borderId="0" xfId="3" applyAlignment="1">
      <alignment horizontal="right"/>
    </xf>
    <xf numFmtId="0" fontId="9" fillId="0" borderId="4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49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3" fillId="0" borderId="1" xfId="3" applyNumberFormat="1" applyFont="1" applyBorder="1" applyAlignment="1">
      <alignment horizontal="center" vertical="center"/>
    </xf>
    <xf numFmtId="0" fontId="10" fillId="0" borderId="0" xfId="3" applyFont="1" applyAlignment="1">
      <alignment horizontal="left" vertical="center" wrapText="1"/>
    </xf>
    <xf numFmtId="0" fontId="9" fillId="0" borderId="0" xfId="3" applyFont="1" applyAlignment="1">
      <alignment horizontal="center" vertical="center"/>
    </xf>
    <xf numFmtId="0" fontId="11" fillId="0" borderId="0" xfId="3" applyFont="1"/>
    <xf numFmtId="165" fontId="2" fillId="0" borderId="0" xfId="3" applyNumberFormat="1"/>
    <xf numFmtId="0" fontId="3" fillId="0" borderId="0" xfId="4" applyFont="1"/>
    <xf numFmtId="0" fontId="2" fillId="0" borderId="0" xfId="4"/>
    <xf numFmtId="0" fontId="3" fillId="0" borderId="0" xfId="4" applyFont="1" applyAlignment="1">
      <alignment horizontal="right"/>
    </xf>
    <xf numFmtId="0" fontId="2" fillId="0" borderId="7" xfId="4" applyBorder="1" applyAlignment="1">
      <alignment horizontal="center"/>
    </xf>
    <xf numFmtId="0" fontId="2" fillId="0" borderId="0" xfId="4" applyAlignment="1">
      <alignment horizontal="center"/>
    </xf>
    <xf numFmtId="0" fontId="2" fillId="0" borderId="8" xfId="4" applyBorder="1" applyAlignment="1">
      <alignment horizontal="center" vertical="center"/>
    </xf>
    <xf numFmtId="0" fontId="2" fillId="0" borderId="0" xfId="4" applyAlignment="1">
      <alignment horizontal="center" vertical="center"/>
    </xf>
    <xf numFmtId="0" fontId="2" fillId="0" borderId="10" xfId="4" applyBorder="1" applyAlignment="1">
      <alignment horizontal="center"/>
    </xf>
    <xf numFmtId="0" fontId="2" fillId="0" borderId="11" xfId="4" applyBorder="1" applyAlignment="1">
      <alignment horizontal="center"/>
    </xf>
    <xf numFmtId="0" fontId="2" fillId="0" borderId="12" xfId="4" applyBorder="1" applyAlignment="1">
      <alignment horizontal="center"/>
    </xf>
    <xf numFmtId="164" fontId="3" fillId="0" borderId="1" xfId="4" applyNumberFormat="1" applyFont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2" fillId="0" borderId="1" xfId="4" applyBorder="1"/>
    <xf numFmtId="1" fontId="2" fillId="0" borderId="13" xfId="4" applyNumberFormat="1" applyBorder="1" applyAlignment="1">
      <alignment horizontal="center"/>
    </xf>
    <xf numFmtId="0" fontId="2" fillId="0" borderId="1" xfId="4" applyBorder="1" applyAlignment="1">
      <alignment horizontal="center"/>
    </xf>
    <xf numFmtId="0" fontId="18" fillId="0" borderId="0" xfId="4" applyFont="1" applyAlignment="1">
      <alignment horizontal="center"/>
    </xf>
    <xf numFmtId="164" fontId="18" fillId="0" borderId="0" xfId="4" applyNumberFormat="1" applyFont="1" applyAlignment="1">
      <alignment horizontal="center"/>
    </xf>
    <xf numFmtId="0" fontId="18" fillId="0" borderId="0" xfId="4" applyFont="1"/>
    <xf numFmtId="164" fontId="3" fillId="0" borderId="0" xfId="4" applyNumberFormat="1" applyFont="1" applyAlignment="1">
      <alignment horizontal="left"/>
    </xf>
    <xf numFmtId="0" fontId="2" fillId="0" borderId="13" xfId="4" applyBorder="1" applyAlignment="1">
      <alignment horizontal="center"/>
    </xf>
    <xf numFmtId="0" fontId="2" fillId="0" borderId="20" xfId="4" applyBorder="1" applyAlignment="1">
      <alignment horizontal="center"/>
    </xf>
    <xf numFmtId="0" fontId="2" fillId="0" borderId="3" xfId="4" applyBorder="1" applyAlignment="1">
      <alignment horizontal="center"/>
    </xf>
    <xf numFmtId="0" fontId="2" fillId="0" borderId="14" xfId="4" applyBorder="1" applyAlignment="1">
      <alignment horizontal="center"/>
    </xf>
    <xf numFmtId="0" fontId="2" fillId="0" borderId="21" xfId="4" applyBorder="1" applyAlignment="1">
      <alignment horizontal="center"/>
    </xf>
    <xf numFmtId="0" fontId="2" fillId="0" borderId="8" xfId="4" applyBorder="1" applyAlignment="1">
      <alignment horizontal="center"/>
    </xf>
    <xf numFmtId="1" fontId="3" fillId="0" borderId="13" xfId="4" applyNumberFormat="1" applyFont="1" applyBorder="1" applyAlignment="1">
      <alignment horizontal="center"/>
    </xf>
    <xf numFmtId="164" fontId="3" fillId="0" borderId="20" xfId="4" applyNumberFormat="1" applyFont="1" applyBorder="1" applyAlignment="1">
      <alignment horizontal="center"/>
    </xf>
    <xf numFmtId="0" fontId="2" fillId="0" borderId="6" xfId="4" applyBorder="1" applyAlignment="1">
      <alignment horizontal="center"/>
    </xf>
    <xf numFmtId="0" fontId="2" fillId="0" borderId="7" xfId="4" applyBorder="1"/>
    <xf numFmtId="0" fontId="2" fillId="0" borderId="9" xfId="4" applyBorder="1" applyAlignment="1">
      <alignment horizontal="center"/>
    </xf>
    <xf numFmtId="0" fontId="2" fillId="0" borderId="3" xfId="3" applyBorder="1" applyAlignment="1">
      <alignment horizontal="center" vertical="center" wrapText="1"/>
    </xf>
    <xf numFmtId="0" fontId="0" fillId="0" borderId="1" xfId="0" applyBorder="1"/>
    <xf numFmtId="0" fontId="2" fillId="0" borderId="4" xfId="3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2" xfId="3" applyBorder="1" applyAlignment="1">
      <alignment horizontal="center" vertical="center" wrapText="1"/>
    </xf>
    <xf numFmtId="164" fontId="2" fillId="0" borderId="1" xfId="3" applyNumberFormat="1" applyBorder="1" applyAlignment="1">
      <alignment horizontal="center" vertical="center" wrapText="1"/>
    </xf>
    <xf numFmtId="164" fontId="2" fillId="0" borderId="2" xfId="3" applyNumberFormat="1" applyBorder="1" applyAlignment="1">
      <alignment horizontal="center" vertical="center" wrapText="1"/>
    </xf>
    <xf numFmtId="1" fontId="3" fillId="0" borderId="2" xfId="3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49" fontId="16" fillId="0" borderId="0" xfId="0" applyNumberFormat="1" applyFont="1"/>
    <xf numFmtId="49" fontId="0" fillId="0" borderId="0" xfId="0" applyNumberFormat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9" fillId="0" borderId="0" xfId="0" applyFont="1"/>
    <xf numFmtId="0" fontId="22" fillId="0" borderId="2" xfId="0" applyFont="1" applyBorder="1"/>
    <xf numFmtId="0" fontId="22" fillId="0" borderId="2" xfId="0" applyFont="1" applyBorder="1" applyAlignment="1">
      <alignment horizontal="center"/>
    </xf>
    <xf numFmtId="1" fontId="22" fillId="0" borderId="2" xfId="0" applyNumberFormat="1" applyFont="1" applyBorder="1" applyAlignment="1">
      <alignment horizontal="center"/>
    </xf>
    <xf numFmtId="49" fontId="22" fillId="0" borderId="2" xfId="0" applyNumberFormat="1" applyFont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164" fontId="19" fillId="0" borderId="7" xfId="0" applyNumberFormat="1" applyFont="1" applyBorder="1" applyAlignment="1">
      <alignment vertical="center" wrapText="1"/>
    </xf>
    <xf numFmtId="164" fontId="19" fillId="0" borderId="7" xfId="0" applyNumberFormat="1" applyFont="1" applyBorder="1" applyAlignment="1">
      <alignment horizontal="center" vertical="center" wrapText="1"/>
    </xf>
    <xf numFmtId="164" fontId="3" fillId="0" borderId="1" xfId="4" applyNumberFormat="1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16" fillId="0" borderId="0" xfId="3" applyFont="1"/>
    <xf numFmtId="0" fontId="3" fillId="0" borderId="0" xfId="3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1" xfId="4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4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" fontId="2" fillId="0" borderId="1" xfId="5" applyNumberFormat="1" applyFont="1" applyBorder="1" applyAlignment="1">
      <alignment horizontal="center" vertical="center"/>
    </xf>
    <xf numFmtId="164" fontId="2" fillId="0" borderId="1" xfId="5" applyNumberFormat="1" applyFont="1" applyBorder="1" applyAlignment="1">
      <alignment horizontal="center"/>
    </xf>
    <xf numFmtId="0" fontId="2" fillId="0" borderId="7" xfId="3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7" fillId="0" borderId="0" xfId="3" applyFont="1"/>
    <xf numFmtId="0" fontId="2" fillId="0" borderId="1" xfId="3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2" fillId="0" borderId="1" xfId="0" applyFont="1" applyBorder="1"/>
    <xf numFmtId="165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0" borderId="1" xfId="1" applyBorder="1"/>
    <xf numFmtId="0" fontId="14" fillId="0" borderId="1" xfId="1" applyFont="1" applyBorder="1" applyAlignment="1">
      <alignment horizontal="center" vertical="center"/>
    </xf>
    <xf numFmtId="0" fontId="2" fillId="0" borderId="7" xfId="3" applyBorder="1" applyAlignment="1">
      <alignment horizontal="center" vertical="center"/>
    </xf>
    <xf numFmtId="0" fontId="2" fillId="0" borderId="0" xfId="3" applyAlignment="1">
      <alignment horizontal="center" vertical="center" wrapText="1"/>
    </xf>
    <xf numFmtId="0" fontId="2" fillId="0" borderId="4" xfId="3" applyBorder="1" applyAlignment="1">
      <alignment horizontal="center" vertical="center" wrapText="1"/>
    </xf>
    <xf numFmtId="0" fontId="28" fillId="0" borderId="4" xfId="3" applyFont="1" applyBorder="1" applyAlignment="1">
      <alignment horizontal="left" vertical="center" wrapText="1"/>
    </xf>
    <xf numFmtId="0" fontId="28" fillId="0" borderId="1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center" vertical="center"/>
    </xf>
    <xf numFmtId="0" fontId="2" fillId="0" borderId="2" xfId="3" applyBorder="1" applyAlignment="1">
      <alignment horizontal="center" vertical="center"/>
    </xf>
    <xf numFmtId="165" fontId="2" fillId="0" borderId="2" xfId="3" applyNumberFormat="1" applyBorder="1" applyAlignment="1">
      <alignment horizontal="center" vertical="center"/>
    </xf>
    <xf numFmtId="165" fontId="2" fillId="0" borderId="1" xfId="3" applyNumberFormat="1" applyBorder="1" applyAlignment="1">
      <alignment horizontal="center" vertical="center"/>
    </xf>
    <xf numFmtId="0" fontId="26" fillId="0" borderId="1" xfId="3" applyFont="1" applyBorder="1" applyAlignment="1">
      <alignment horizontal="left" vertical="center" wrapText="1"/>
    </xf>
    <xf numFmtId="1" fontId="2" fillId="0" borderId="2" xfId="3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" fontId="2" fillId="0" borderId="2" xfId="3" applyNumberFormat="1" applyBorder="1" applyAlignment="1">
      <alignment horizontal="center" vertical="center"/>
    </xf>
    <xf numFmtId="164" fontId="2" fillId="0" borderId="13" xfId="0" applyNumberFormat="1" applyFont="1" applyBorder="1" applyAlignment="1">
      <alignment horizontal="left"/>
    </xf>
    <xf numFmtId="1" fontId="0" fillId="0" borderId="0" xfId="0" applyNumberFormat="1"/>
    <xf numFmtId="2" fontId="2" fillId="0" borderId="4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0" fontId="19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1" fontId="2" fillId="0" borderId="0" xfId="0" applyNumberFormat="1" applyFont="1"/>
    <xf numFmtId="2" fontId="2" fillId="0" borderId="0" xfId="0" applyNumberFormat="1" applyFont="1"/>
    <xf numFmtId="164" fontId="14" fillId="0" borderId="1" xfId="1" applyNumberFormat="1" applyFont="1" applyBorder="1" applyAlignment="1">
      <alignment horizontal="center"/>
    </xf>
    <xf numFmtId="0" fontId="2" fillId="0" borderId="4" xfId="4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2" borderId="0" xfId="0" applyFill="1"/>
    <xf numFmtId="0" fontId="3" fillId="0" borderId="0" xfId="3" applyFont="1" applyAlignment="1">
      <alignment horizontal="right"/>
    </xf>
    <xf numFmtId="0" fontId="3" fillId="3" borderId="0" xfId="3" applyFont="1" applyFill="1"/>
    <xf numFmtId="0" fontId="2" fillId="3" borderId="0" xfId="3" applyFill="1"/>
    <xf numFmtId="1" fontId="2" fillId="0" borderId="19" xfId="4" applyNumberFormat="1" applyBorder="1" applyAlignment="1">
      <alignment horizontal="center"/>
    </xf>
    <xf numFmtId="164" fontId="3" fillId="0" borderId="13" xfId="4" applyNumberFormat="1" applyFont="1" applyBorder="1" applyAlignment="1">
      <alignment horizontal="center"/>
    </xf>
    <xf numFmtId="164" fontId="3" fillId="0" borderId="13" xfId="4" applyNumberFormat="1" applyFont="1" applyBorder="1" applyAlignment="1">
      <alignment horizontal="center" vertical="center"/>
    </xf>
    <xf numFmtId="0" fontId="3" fillId="2" borderId="0" xfId="3" applyFont="1" applyFill="1"/>
    <xf numFmtId="0" fontId="3" fillId="2" borderId="0" xfId="4" applyFont="1" applyFill="1"/>
    <xf numFmtId="0" fontId="2" fillId="2" borderId="0" xfId="4" applyFill="1"/>
    <xf numFmtId="0" fontId="2" fillId="2" borderId="0" xfId="3" applyFill="1"/>
    <xf numFmtId="0" fontId="8" fillId="2" borderId="0" xfId="3" applyFont="1" applyFill="1"/>
    <xf numFmtId="0" fontId="2" fillId="2" borderId="0" xfId="3" applyFill="1" applyAlignment="1">
      <alignment horizontal="center" vertical="center"/>
    </xf>
    <xf numFmtId="0" fontId="10" fillId="2" borderId="0" xfId="3" applyFont="1" applyFill="1" applyAlignment="1">
      <alignment horizontal="left" vertical="center" wrapText="1"/>
    </xf>
    <xf numFmtId="0" fontId="8" fillId="3" borderId="0" xfId="3" applyFont="1" applyFill="1" applyAlignment="1">
      <alignment horizontal="center" vertical="center"/>
    </xf>
    <xf numFmtId="0" fontId="2" fillId="3" borderId="0" xfId="3" applyFill="1" applyAlignment="1">
      <alignment horizontal="center" vertical="center"/>
    </xf>
    <xf numFmtId="0" fontId="0" fillId="3" borderId="0" xfId="0" applyFill="1"/>
    <xf numFmtId="0" fontId="28" fillId="4" borderId="1" xfId="3" applyFont="1" applyFill="1" applyBorder="1" applyAlignment="1">
      <alignment horizontal="left" vertical="center" wrapText="1"/>
    </xf>
    <xf numFmtId="0" fontId="2" fillId="4" borderId="1" xfId="3" applyFill="1" applyBorder="1" applyAlignment="1">
      <alignment horizontal="center" vertical="center"/>
    </xf>
    <xf numFmtId="0" fontId="12" fillId="0" borderId="1" xfId="1" applyBorder="1" applyAlignment="1">
      <alignment horizontal="center"/>
    </xf>
    <xf numFmtId="165" fontId="12" fillId="0" borderId="1" xfId="1" applyNumberFormat="1" applyBorder="1" applyAlignment="1">
      <alignment horizontal="center"/>
    </xf>
    <xf numFmtId="3" fontId="19" fillId="0" borderId="7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2" borderId="0" xfId="0" applyFont="1" applyFill="1"/>
    <xf numFmtId="164" fontId="2" fillId="0" borderId="2" xfId="4" applyNumberFormat="1" applyBorder="1" applyAlignment="1">
      <alignment horizontal="center"/>
    </xf>
    <xf numFmtId="0" fontId="2" fillId="0" borderId="1" xfId="4" applyBorder="1" applyAlignment="1">
      <alignment wrapText="1"/>
    </xf>
    <xf numFmtId="164" fontId="3" fillId="0" borderId="15" xfId="4" applyNumberFormat="1" applyFont="1" applyBorder="1" applyAlignment="1">
      <alignment horizontal="center"/>
    </xf>
    <xf numFmtId="0" fontId="30" fillId="0" borderId="1" xfId="3" applyFont="1" applyBorder="1" applyAlignment="1">
      <alignment horizontal="center" vertical="center" wrapText="1"/>
    </xf>
    <xf numFmtId="0" fontId="2" fillId="4" borderId="1" xfId="3" applyFill="1" applyBorder="1" applyAlignment="1">
      <alignment horizontal="center" vertical="center" wrapText="1"/>
    </xf>
    <xf numFmtId="165" fontId="3" fillId="0" borderId="0" xfId="3" applyNumberFormat="1" applyFont="1"/>
    <xf numFmtId="0" fontId="3" fillId="0" borderId="0" xfId="3" applyFont="1" applyAlignment="1">
      <alignment horizontal="right"/>
    </xf>
    <xf numFmtId="0" fontId="2" fillId="0" borderId="0" xfId="3" applyAlignment="1">
      <alignment horizontal="right"/>
    </xf>
    <xf numFmtId="0" fontId="9" fillId="0" borderId="7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49" fontId="9" fillId="0" borderId="1" xfId="3" applyNumberFormat="1" applyFont="1" applyBorder="1" applyAlignment="1">
      <alignment horizontal="center" vertical="center" wrapText="1"/>
    </xf>
    <xf numFmtId="49" fontId="9" fillId="0" borderId="3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49" fontId="9" fillId="0" borderId="7" xfId="3" applyNumberFormat="1" applyFont="1" applyBorder="1" applyAlignment="1">
      <alignment horizontal="center" vertical="center" wrapText="1"/>
    </xf>
    <xf numFmtId="49" fontId="9" fillId="0" borderId="4" xfId="3" applyNumberFormat="1" applyFont="1" applyBorder="1" applyAlignment="1">
      <alignment horizontal="center" vertical="center" wrapText="1"/>
    </xf>
    <xf numFmtId="49" fontId="9" fillId="0" borderId="10" xfId="3" applyNumberFormat="1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13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164" fontId="3" fillId="0" borderId="0" xfId="4" applyNumberFormat="1" applyFont="1" applyAlignment="1">
      <alignment horizontal="left"/>
    </xf>
    <xf numFmtId="0" fontId="2" fillId="0" borderId="17" xfId="4" applyBorder="1" applyAlignment="1">
      <alignment horizontal="center"/>
    </xf>
    <xf numFmtId="0" fontId="2" fillId="0" borderId="16" xfId="4" applyBorder="1" applyAlignment="1">
      <alignment horizontal="center"/>
    </xf>
    <xf numFmtId="0" fontId="2" fillId="0" borderId="18" xfId="4" applyBorder="1" applyAlignment="1">
      <alignment horizontal="center"/>
    </xf>
    <xf numFmtId="0" fontId="2" fillId="0" borderId="5" xfId="4" applyBorder="1" applyAlignment="1">
      <alignment horizontal="center"/>
    </xf>
    <xf numFmtId="0" fontId="2" fillId="0" borderId="7" xfId="4" applyBorder="1" applyAlignment="1">
      <alignment horizontal="center" vertical="center"/>
    </xf>
    <xf numFmtId="0" fontId="2" fillId="0" borderId="4" xfId="4" applyBorder="1" applyAlignment="1">
      <alignment horizontal="center" vertical="center"/>
    </xf>
    <xf numFmtId="0" fontId="2" fillId="0" borderId="10" xfId="4" applyBorder="1" applyAlignment="1">
      <alignment horizontal="center" vertical="center"/>
    </xf>
    <xf numFmtId="0" fontId="2" fillId="0" borderId="1" xfId="4" applyBorder="1" applyAlignment="1">
      <alignment horizontal="center"/>
    </xf>
    <xf numFmtId="0" fontId="2" fillId="0" borderId="13" xfId="4" applyBorder="1" applyAlignment="1">
      <alignment horizontal="center"/>
    </xf>
    <xf numFmtId="0" fontId="2" fillId="0" borderId="20" xfId="4" applyBorder="1" applyAlignment="1">
      <alignment horizontal="center"/>
    </xf>
    <xf numFmtId="0" fontId="2" fillId="0" borderId="1" xfId="3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3" fillId="0" borderId="0" xfId="3" applyFont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left"/>
    </xf>
    <xf numFmtId="164" fontId="2" fillId="0" borderId="16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left"/>
    </xf>
  </cellXfs>
  <cellStyles count="9">
    <cellStyle name="Normaallaad 2" xfId="1" xr:uid="{00000000-0005-0000-0000-000001000000}"/>
    <cellStyle name="Normaallaad 3" xfId="2" xr:uid="{00000000-0005-0000-0000-000002000000}"/>
    <cellStyle name="Normaallaad 4" xfId="3" xr:uid="{00000000-0005-0000-0000-000003000000}"/>
    <cellStyle name="Normaallaad 5" xfId="4" xr:uid="{00000000-0005-0000-0000-000004000000}"/>
    <cellStyle name="Normaallaad 6" xfId="6" xr:uid="{00000000-0005-0000-0000-000005000000}"/>
    <cellStyle name="Normaallaad 7" xfId="7" xr:uid="{00000000-0005-0000-0000-000006000000}"/>
    <cellStyle name="Normal" xfId="0" builtinId="0"/>
    <cellStyle name="Normal 2" xfId="8" xr:uid="{00000000-0005-0000-0000-000007000000}"/>
    <cellStyle name="Normal_parkl, tolmut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zoomScaleNormal="100" workbookViewId="0">
      <selection activeCell="A16" sqref="A16:E16"/>
    </sheetView>
  </sheetViews>
  <sheetFormatPr defaultRowHeight="12.75"/>
  <cols>
    <col min="1" max="1" width="4" customWidth="1"/>
    <col min="2" max="2" width="6.85546875" customWidth="1"/>
    <col min="3" max="3" width="7" customWidth="1"/>
    <col min="6" max="6" width="6.7109375" customWidth="1"/>
    <col min="9" max="9" width="41.5703125" bestFit="1" customWidth="1"/>
  </cols>
  <sheetData>
    <row r="1" spans="1:9" ht="18">
      <c r="A1" s="4" t="s">
        <v>26</v>
      </c>
      <c r="B1" s="8"/>
      <c r="C1" s="2"/>
      <c r="D1" s="2"/>
      <c r="E1" s="2"/>
      <c r="F1" s="2"/>
      <c r="G1" s="2"/>
      <c r="H1" s="2"/>
      <c r="I1" s="9"/>
    </row>
    <row r="2" spans="1:9">
      <c r="A2" s="4" t="s">
        <v>34</v>
      </c>
      <c r="B2" s="2"/>
      <c r="C2" s="2"/>
      <c r="D2" s="2"/>
      <c r="E2" s="2"/>
      <c r="F2" s="2"/>
      <c r="G2" s="2"/>
      <c r="H2" s="2"/>
      <c r="I2" s="2"/>
    </row>
    <row r="3" spans="1:9">
      <c r="A3" s="4"/>
      <c r="B3" s="2"/>
      <c r="C3" s="2"/>
      <c r="D3" s="2"/>
      <c r="E3" s="2"/>
      <c r="F3" s="2"/>
      <c r="G3" s="2"/>
      <c r="H3" s="2"/>
      <c r="I3" s="2"/>
    </row>
    <row r="4" spans="1:9">
      <c r="A4" s="18"/>
      <c r="B4" s="18"/>
      <c r="C4" s="18"/>
      <c r="D4" s="18"/>
      <c r="E4" s="18"/>
      <c r="F4" s="18"/>
      <c r="G4" s="18"/>
      <c r="H4" s="18"/>
      <c r="I4" s="18"/>
    </row>
    <row r="5" spans="1:9">
      <c r="A5" s="179" t="s">
        <v>87</v>
      </c>
      <c r="B5" s="182"/>
      <c r="C5" s="182"/>
      <c r="D5" s="182"/>
      <c r="E5" s="182"/>
      <c r="F5" s="2"/>
      <c r="G5" s="2"/>
      <c r="H5" s="2"/>
      <c r="I5" s="7"/>
    </row>
    <row r="6" spans="1:9">
      <c r="A6" s="174" t="s">
        <v>91</v>
      </c>
      <c r="B6" s="175"/>
      <c r="C6" s="175"/>
      <c r="D6" s="2"/>
      <c r="E6" s="2"/>
      <c r="F6" s="2"/>
      <c r="G6" s="203"/>
      <c r="H6" s="203"/>
      <c r="I6" s="204"/>
    </row>
    <row r="7" spans="1:9">
      <c r="A7" s="205" t="s">
        <v>5</v>
      </c>
      <c r="B7" s="208" t="s">
        <v>2</v>
      </c>
      <c r="C7" s="208"/>
      <c r="D7" s="208"/>
      <c r="E7" s="208"/>
      <c r="F7" s="209" t="s">
        <v>42</v>
      </c>
      <c r="G7" s="209" t="s">
        <v>92</v>
      </c>
      <c r="H7" s="213" t="s">
        <v>69</v>
      </c>
      <c r="I7" s="211" t="s">
        <v>9</v>
      </c>
    </row>
    <row r="8" spans="1:9">
      <c r="A8" s="206"/>
      <c r="B8" s="208" t="s">
        <v>0</v>
      </c>
      <c r="C8" s="208"/>
      <c r="D8" s="208" t="s">
        <v>1</v>
      </c>
      <c r="E8" s="208"/>
      <c r="F8" s="209"/>
      <c r="G8" s="209"/>
      <c r="H8" s="214"/>
      <c r="I8" s="211"/>
    </row>
    <row r="9" spans="1:9" ht="13.5" thickBot="1">
      <c r="A9" s="207"/>
      <c r="B9" s="10" t="s">
        <v>11</v>
      </c>
      <c r="C9" s="10" t="s">
        <v>12</v>
      </c>
      <c r="D9" s="10" t="s">
        <v>11</v>
      </c>
      <c r="E9" s="10" t="s">
        <v>12</v>
      </c>
      <c r="F9" s="210"/>
      <c r="G9" s="210"/>
      <c r="H9" s="215"/>
      <c r="I9" s="212"/>
    </row>
    <row r="10" spans="1:9" ht="13.5" thickTop="1">
      <c r="A10" s="39">
        <v>1</v>
      </c>
      <c r="B10" s="35">
        <v>2.06</v>
      </c>
      <c r="C10" s="35">
        <v>2.17</v>
      </c>
      <c r="D10" s="35"/>
      <c r="E10" s="35"/>
      <c r="F10" s="36"/>
      <c r="G10" s="36">
        <v>450</v>
      </c>
      <c r="H10" s="12"/>
      <c r="I10" s="42"/>
    </row>
    <row r="11" spans="1:9">
      <c r="A11" s="40">
        <v>2</v>
      </c>
      <c r="B11" s="11"/>
      <c r="C11" s="11"/>
      <c r="D11" s="11">
        <v>2.8359999999999999</v>
      </c>
      <c r="E11" s="11">
        <v>2.976</v>
      </c>
      <c r="F11" s="12"/>
      <c r="G11" s="12">
        <v>630</v>
      </c>
      <c r="H11" s="12"/>
      <c r="I11" s="42"/>
    </row>
    <row r="12" spans="1:9">
      <c r="A12" s="40"/>
      <c r="B12" s="11"/>
      <c r="C12" s="11"/>
      <c r="D12" s="11"/>
      <c r="E12" s="11"/>
      <c r="F12" s="12"/>
      <c r="G12" s="12"/>
      <c r="H12" s="12"/>
      <c r="I12" s="42"/>
    </row>
    <row r="13" spans="1:9">
      <c r="A13" s="13"/>
      <c r="B13" s="1"/>
      <c r="C13" s="14"/>
      <c r="D13" s="15" t="s">
        <v>16</v>
      </c>
      <c r="E13" s="16"/>
      <c r="F13" s="45">
        <f>SUM(F10:F12)</f>
        <v>0</v>
      </c>
      <c r="G13" s="45">
        <f>SUM(G10:G12)</f>
        <v>1080</v>
      </c>
      <c r="H13" s="45">
        <f>SUM(H10:H12)</f>
        <v>0</v>
      </c>
      <c r="I13" s="17"/>
    </row>
    <row r="16" spans="1:9">
      <c r="A16" s="179" t="s">
        <v>87</v>
      </c>
      <c r="B16" s="182"/>
      <c r="C16" s="182"/>
      <c r="D16" s="182"/>
      <c r="E16" s="182"/>
      <c r="F16" s="2"/>
      <c r="G16" s="2"/>
      <c r="H16" s="2"/>
      <c r="I16" s="7"/>
    </row>
    <row r="17" spans="1:9">
      <c r="A17" s="174" t="s">
        <v>90</v>
      </c>
      <c r="B17" s="175"/>
      <c r="C17" s="174"/>
      <c r="D17" s="2"/>
      <c r="E17" s="2"/>
      <c r="F17" s="2"/>
      <c r="G17" s="203"/>
      <c r="H17" s="203"/>
      <c r="I17" s="204"/>
    </row>
    <row r="18" spans="1:9">
      <c r="A18" s="205" t="s">
        <v>5</v>
      </c>
      <c r="B18" s="208" t="s">
        <v>2</v>
      </c>
      <c r="C18" s="208"/>
      <c r="D18" s="208"/>
      <c r="E18" s="208"/>
      <c r="F18" s="209" t="s">
        <v>42</v>
      </c>
      <c r="G18" s="209" t="s">
        <v>92</v>
      </c>
      <c r="H18" s="213" t="s">
        <v>69</v>
      </c>
      <c r="I18" s="211" t="s">
        <v>9</v>
      </c>
    </row>
    <row r="19" spans="1:9">
      <c r="A19" s="206"/>
      <c r="B19" s="208" t="s">
        <v>0</v>
      </c>
      <c r="C19" s="208"/>
      <c r="D19" s="208" t="s">
        <v>1</v>
      </c>
      <c r="E19" s="208"/>
      <c r="F19" s="209"/>
      <c r="G19" s="209"/>
      <c r="H19" s="214"/>
      <c r="I19" s="211"/>
    </row>
    <row r="20" spans="1:9" ht="13.5" thickBot="1">
      <c r="A20" s="207"/>
      <c r="B20" s="10" t="s">
        <v>11</v>
      </c>
      <c r="C20" s="10" t="s">
        <v>12</v>
      </c>
      <c r="D20" s="10" t="s">
        <v>11</v>
      </c>
      <c r="E20" s="10" t="s">
        <v>12</v>
      </c>
      <c r="F20" s="210"/>
      <c r="G20" s="210"/>
      <c r="H20" s="215"/>
      <c r="I20" s="212"/>
    </row>
    <row r="21" spans="1:9" ht="13.5" thickTop="1">
      <c r="A21" s="40">
        <v>1</v>
      </c>
      <c r="B21" s="11">
        <v>19.3</v>
      </c>
      <c r="C21" s="11">
        <v>19.37</v>
      </c>
      <c r="D21" s="40"/>
      <c r="E21" s="40"/>
      <c r="F21" s="12"/>
      <c r="G21" s="12">
        <v>140</v>
      </c>
      <c r="H21" s="12"/>
      <c r="I21" s="42"/>
    </row>
    <row r="22" spans="1:9">
      <c r="A22" s="40">
        <v>2</v>
      </c>
      <c r="B22" s="40"/>
      <c r="C22" s="11"/>
      <c r="D22" s="40"/>
      <c r="E22" s="40"/>
      <c r="F22" s="12"/>
      <c r="G22" s="12"/>
      <c r="H22" s="41"/>
      <c r="I22" s="42"/>
    </row>
    <row r="23" spans="1:9">
      <c r="A23" s="40"/>
      <c r="B23" s="40"/>
      <c r="C23" s="40"/>
      <c r="D23" s="40"/>
      <c r="E23" s="40"/>
      <c r="F23" s="12"/>
      <c r="G23" s="41"/>
      <c r="H23" s="41"/>
      <c r="I23" s="42"/>
    </row>
    <row r="24" spans="1:9">
      <c r="A24" s="40"/>
      <c r="B24" s="11"/>
      <c r="C24" s="11"/>
      <c r="D24" s="40"/>
      <c r="E24" s="40"/>
      <c r="F24" s="37"/>
      <c r="G24" s="12"/>
      <c r="H24" s="41"/>
      <c r="I24" s="42"/>
    </row>
    <row r="25" spans="1:9">
      <c r="A25" s="13"/>
      <c r="B25" s="1"/>
      <c r="C25" s="14"/>
      <c r="D25" s="15" t="s">
        <v>16</v>
      </c>
      <c r="E25" s="16"/>
      <c r="F25" s="45">
        <f>SUM(F21:F24)</f>
        <v>0</v>
      </c>
      <c r="G25" s="45">
        <f>SUM(G21:G24)</f>
        <v>140</v>
      </c>
      <c r="H25" s="45">
        <f>SUM(H21:H24)</f>
        <v>0</v>
      </c>
      <c r="I25" s="17"/>
    </row>
  </sheetData>
  <mergeCells count="18">
    <mergeCell ref="G17:I17"/>
    <mergeCell ref="A18:A20"/>
    <mergeCell ref="B18:E18"/>
    <mergeCell ref="F18:F20"/>
    <mergeCell ref="G18:G20"/>
    <mergeCell ref="I18:I20"/>
    <mergeCell ref="B19:C19"/>
    <mergeCell ref="D19:E19"/>
    <mergeCell ref="H18:H20"/>
    <mergeCell ref="G6:I6"/>
    <mergeCell ref="A7:A9"/>
    <mergeCell ref="B7:E7"/>
    <mergeCell ref="F7:F9"/>
    <mergeCell ref="G7:G9"/>
    <mergeCell ref="I7:I9"/>
    <mergeCell ref="B8:C8"/>
    <mergeCell ref="D8:E8"/>
    <mergeCell ref="H7:H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tabSelected="1" zoomScaleNormal="100" workbookViewId="0">
      <selection activeCell="I38" sqref="I38"/>
    </sheetView>
  </sheetViews>
  <sheetFormatPr defaultRowHeight="12.75"/>
  <cols>
    <col min="1" max="1" width="5.140625" customWidth="1"/>
    <col min="2" max="2" width="8.5703125" customWidth="1"/>
    <col min="3" max="3" width="8.140625" customWidth="1"/>
    <col min="4" max="4" width="8.7109375" customWidth="1"/>
    <col min="5" max="5" width="12.85546875" customWidth="1"/>
    <col min="6" max="6" width="8.28515625" customWidth="1"/>
    <col min="7" max="7" width="8.5703125" customWidth="1"/>
    <col min="8" max="8" width="8" customWidth="1"/>
    <col min="9" max="9" width="20.42578125" customWidth="1"/>
    <col min="10" max="10" width="12.7109375" customWidth="1"/>
    <col min="11" max="11" width="63.7109375" customWidth="1"/>
  </cols>
  <sheetData>
    <row r="1" spans="1:11" ht="12" customHeight="1">
      <c r="A1" s="4" t="s">
        <v>27</v>
      </c>
      <c r="B1" s="8"/>
      <c r="C1" s="8"/>
      <c r="D1" s="20"/>
      <c r="E1" s="46"/>
      <c r="F1" s="46"/>
      <c r="G1" s="47"/>
      <c r="H1" s="47"/>
      <c r="I1" s="47"/>
      <c r="J1" s="47"/>
      <c r="K1" s="2"/>
    </row>
    <row r="2" spans="1:11" ht="12" customHeight="1">
      <c r="A2" s="4" t="s">
        <v>25</v>
      </c>
      <c r="B2" s="2"/>
      <c r="C2" s="48"/>
      <c r="D2" s="20"/>
      <c r="E2" s="46"/>
      <c r="F2" s="46"/>
      <c r="G2" s="47"/>
      <c r="H2" s="47"/>
      <c r="I2" s="47"/>
      <c r="J2" s="47"/>
      <c r="K2" s="2"/>
    </row>
    <row r="3" spans="1:11" ht="12" customHeight="1">
      <c r="A3" s="4"/>
      <c r="B3" s="2"/>
      <c r="C3" s="48"/>
      <c r="D3" s="20"/>
      <c r="E3" s="46"/>
      <c r="F3" s="46"/>
      <c r="G3" s="47"/>
      <c r="H3" s="47"/>
      <c r="I3" s="47"/>
      <c r="J3" s="47"/>
      <c r="K3" s="2"/>
    </row>
    <row r="4" spans="1:11" ht="12" customHeight="1">
      <c r="E4" s="38"/>
      <c r="F4" s="49"/>
      <c r="G4" s="2"/>
    </row>
    <row r="5" spans="1:11" ht="12" customHeight="1">
      <c r="A5" s="179" t="s">
        <v>87</v>
      </c>
      <c r="B5" s="182"/>
      <c r="C5" s="183"/>
      <c r="D5" s="184"/>
      <c r="E5" s="185"/>
      <c r="F5" s="46"/>
      <c r="G5" s="47"/>
      <c r="H5" s="47"/>
      <c r="I5" s="47"/>
      <c r="J5" s="47"/>
      <c r="K5" s="2"/>
    </row>
    <row r="6" spans="1:11" ht="12" customHeight="1">
      <c r="A6" s="174" t="s">
        <v>91</v>
      </c>
      <c r="B6" s="175"/>
      <c r="C6" s="8"/>
      <c r="D6" s="20"/>
      <c r="E6" s="46"/>
      <c r="F6" s="46"/>
      <c r="G6" s="47"/>
      <c r="H6" s="47"/>
      <c r="I6" s="47"/>
      <c r="J6" s="47"/>
      <c r="K6" s="2"/>
    </row>
    <row r="7" spans="1:11" ht="15.75" customHeight="1">
      <c r="A7" s="222" t="s">
        <v>21</v>
      </c>
      <c r="B7" s="219" t="s">
        <v>39</v>
      </c>
      <c r="C7" s="226" t="s">
        <v>23</v>
      </c>
      <c r="D7" s="227"/>
      <c r="E7" s="228"/>
      <c r="F7" s="226" t="s">
        <v>24</v>
      </c>
      <c r="G7" s="227"/>
      <c r="H7" s="228"/>
      <c r="I7" s="219" t="s">
        <v>82</v>
      </c>
      <c r="J7" s="219" t="s">
        <v>73</v>
      </c>
      <c r="K7" s="216" t="s">
        <v>9</v>
      </c>
    </row>
    <row r="8" spans="1:11" ht="15.75" customHeight="1">
      <c r="A8" s="223"/>
      <c r="B8" s="225"/>
      <c r="C8" s="219" t="s">
        <v>70</v>
      </c>
      <c r="D8" s="221" t="s">
        <v>37</v>
      </c>
      <c r="E8" s="219" t="s">
        <v>35</v>
      </c>
      <c r="F8" s="221" t="s">
        <v>70</v>
      </c>
      <c r="G8" s="221" t="s">
        <v>37</v>
      </c>
      <c r="H8" s="219" t="s">
        <v>35</v>
      </c>
      <c r="I8" s="225"/>
      <c r="J8" s="225"/>
      <c r="K8" s="217"/>
    </row>
    <row r="9" spans="1:11" ht="15.75" customHeight="1">
      <c r="A9" s="224"/>
      <c r="B9" s="220"/>
      <c r="C9" s="220"/>
      <c r="D9" s="221"/>
      <c r="E9" s="220"/>
      <c r="F9" s="221"/>
      <c r="G9" s="221"/>
      <c r="H9" s="220"/>
      <c r="I9" s="220"/>
      <c r="J9" s="220"/>
      <c r="K9" s="218"/>
    </row>
    <row r="10" spans="1:11" ht="12" customHeight="1">
      <c r="A10" s="135">
        <v>1</v>
      </c>
      <c r="B10" s="3">
        <v>3.0009999999999999</v>
      </c>
      <c r="C10" s="141"/>
      <c r="D10" s="3"/>
      <c r="E10" s="3"/>
      <c r="F10" s="147">
        <v>600</v>
      </c>
      <c r="G10" s="147">
        <v>10</v>
      </c>
      <c r="H10" s="135" t="s">
        <v>44</v>
      </c>
      <c r="I10" s="135"/>
      <c r="J10" s="135">
        <v>2</v>
      </c>
      <c r="K10" s="140" t="s">
        <v>104</v>
      </c>
    </row>
    <row r="11" spans="1:11" ht="12" customHeight="1">
      <c r="A11" s="135"/>
      <c r="B11" s="144"/>
      <c r="C11" s="141"/>
      <c r="D11" s="3"/>
      <c r="E11" s="3"/>
      <c r="F11" s="147"/>
      <c r="G11" s="147"/>
      <c r="H11" s="135"/>
      <c r="I11" s="135"/>
      <c r="J11" s="135"/>
      <c r="K11" s="140"/>
    </row>
    <row r="12" spans="1:11" ht="12" customHeight="1">
      <c r="A12" s="140"/>
      <c r="B12" s="43"/>
      <c r="C12" s="43"/>
      <c r="D12" s="43"/>
      <c r="E12" s="43"/>
      <c r="F12" s="14"/>
      <c r="G12" s="14"/>
      <c r="H12" s="140"/>
      <c r="I12" s="140"/>
      <c r="J12" s="140"/>
      <c r="K12" s="140"/>
    </row>
    <row r="13" spans="1:11" ht="12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2" customHeight="1">
      <c r="A14" s="2"/>
      <c r="B14" s="2" t="s">
        <v>45</v>
      </c>
      <c r="C14" s="2" t="s">
        <v>46</v>
      </c>
      <c r="D14" s="2"/>
      <c r="E14" s="38" t="s">
        <v>102</v>
      </c>
      <c r="F14" s="202">
        <v>10</v>
      </c>
      <c r="G14" s="2" t="s">
        <v>100</v>
      </c>
      <c r="H14" s="2"/>
      <c r="I14" s="2"/>
      <c r="J14" s="2"/>
      <c r="K14" s="2"/>
    </row>
    <row r="15" spans="1:11" ht="12" customHeight="1">
      <c r="A15" s="2"/>
      <c r="B15" s="2"/>
      <c r="C15" s="2"/>
      <c r="D15" s="2"/>
      <c r="E15" s="38"/>
      <c r="F15" s="49"/>
      <c r="G15" s="2"/>
      <c r="H15" s="2"/>
      <c r="I15" s="2"/>
      <c r="J15" s="2"/>
      <c r="K15" s="2"/>
    </row>
    <row r="16" spans="1:11" ht="12" customHeight="1">
      <c r="A16" s="2"/>
      <c r="B16" s="2"/>
      <c r="C16" s="2"/>
      <c r="D16" s="2"/>
      <c r="F16" s="49"/>
      <c r="G16" s="2"/>
      <c r="H16" s="2"/>
      <c r="I16" s="2"/>
      <c r="J16" s="2"/>
      <c r="K16" s="2"/>
    </row>
    <row r="17" spans="1:11" ht="12" customHeight="1">
      <c r="A17" s="2"/>
      <c r="B17" s="2"/>
      <c r="C17" s="2"/>
      <c r="D17" s="2"/>
      <c r="E17" s="38"/>
      <c r="F17" s="49"/>
      <c r="G17" s="2"/>
      <c r="H17" s="2"/>
      <c r="I17" s="2"/>
      <c r="J17" s="2"/>
      <c r="K17" s="2"/>
    </row>
    <row r="18" spans="1:11" ht="12" customHeight="1">
      <c r="A18" s="2"/>
      <c r="B18" s="2"/>
      <c r="C18" s="2" t="s">
        <v>80</v>
      </c>
      <c r="D18" s="2"/>
      <c r="E18" s="2"/>
      <c r="F18" s="173">
        <f>SUM(J10:J11)</f>
        <v>2</v>
      </c>
      <c r="G18" s="2" t="s">
        <v>32</v>
      </c>
      <c r="H18" s="2"/>
      <c r="I18" s="2"/>
      <c r="J18" s="2"/>
      <c r="K18" s="2"/>
    </row>
    <row r="19" spans="1:11" ht="12" customHeight="1">
      <c r="A19" s="2"/>
      <c r="C19" s="2" t="s">
        <v>33</v>
      </c>
      <c r="D19" s="2"/>
      <c r="E19" s="38"/>
      <c r="F19" s="202">
        <v>0</v>
      </c>
      <c r="G19" s="2" t="s">
        <v>6</v>
      </c>
      <c r="H19" s="2"/>
      <c r="I19" s="2"/>
      <c r="J19" s="2"/>
      <c r="K19" s="2"/>
    </row>
    <row r="20" spans="1:11" ht="12" customHeight="1">
      <c r="C20" t="s">
        <v>79</v>
      </c>
      <c r="E20" s="38"/>
      <c r="F20" s="202">
        <v>0</v>
      </c>
      <c r="G20" s="2" t="s">
        <v>6</v>
      </c>
    </row>
    <row r="21" spans="1:11">
      <c r="E21" s="38"/>
      <c r="F21" s="49"/>
      <c r="G21" s="2"/>
    </row>
    <row r="23" spans="1:11" ht="18">
      <c r="A23" s="179" t="s">
        <v>87</v>
      </c>
      <c r="B23" s="182"/>
      <c r="C23" s="183"/>
      <c r="D23" s="184"/>
      <c r="E23" s="185"/>
      <c r="F23" s="46"/>
      <c r="G23" s="47"/>
      <c r="H23" s="47"/>
      <c r="I23" s="47"/>
      <c r="J23" s="47"/>
      <c r="K23" s="2"/>
    </row>
    <row r="24" spans="1:11" ht="18">
      <c r="A24" s="174" t="s">
        <v>90</v>
      </c>
      <c r="B24" s="175"/>
      <c r="C24" s="8"/>
      <c r="D24" s="20"/>
      <c r="E24" s="46"/>
      <c r="F24" s="46"/>
      <c r="G24" s="47"/>
      <c r="H24" s="47"/>
      <c r="I24" s="47"/>
      <c r="J24" s="47"/>
      <c r="K24" s="117"/>
    </row>
    <row r="25" spans="1:11" ht="15.75" customHeight="1">
      <c r="A25" s="222" t="s">
        <v>21</v>
      </c>
      <c r="B25" s="219" t="s">
        <v>39</v>
      </c>
      <c r="C25" s="226" t="s">
        <v>23</v>
      </c>
      <c r="D25" s="227"/>
      <c r="E25" s="228"/>
      <c r="F25" s="226" t="s">
        <v>24</v>
      </c>
      <c r="G25" s="227"/>
      <c r="H25" s="228"/>
      <c r="I25" s="219" t="s">
        <v>82</v>
      </c>
      <c r="J25" s="219" t="s">
        <v>73</v>
      </c>
      <c r="K25" s="216" t="s">
        <v>9</v>
      </c>
    </row>
    <row r="26" spans="1:11" ht="15.75" customHeight="1">
      <c r="A26" s="223"/>
      <c r="B26" s="225"/>
      <c r="C26" s="219" t="s">
        <v>70</v>
      </c>
      <c r="D26" s="219" t="s">
        <v>37</v>
      </c>
      <c r="E26" s="219" t="s">
        <v>35</v>
      </c>
      <c r="F26" s="219" t="s">
        <v>70</v>
      </c>
      <c r="G26" s="219" t="s">
        <v>37</v>
      </c>
      <c r="H26" s="219" t="s">
        <v>35</v>
      </c>
      <c r="I26" s="225"/>
      <c r="J26" s="225"/>
      <c r="K26" s="217"/>
    </row>
    <row r="27" spans="1:11" ht="15.75" customHeight="1">
      <c r="A27" s="224"/>
      <c r="B27" s="220"/>
      <c r="C27" s="220"/>
      <c r="D27" s="220"/>
      <c r="E27" s="220"/>
      <c r="F27" s="220"/>
      <c r="G27" s="220"/>
      <c r="H27" s="220"/>
      <c r="I27" s="220"/>
      <c r="J27" s="220"/>
      <c r="K27" s="218"/>
    </row>
    <row r="28" spans="1:11" ht="13.5" customHeight="1">
      <c r="A28" s="140">
        <v>1</v>
      </c>
      <c r="B28" s="169">
        <v>18.943999999999999</v>
      </c>
      <c r="C28" s="19">
        <v>1000</v>
      </c>
      <c r="D28" s="19">
        <v>9</v>
      </c>
      <c r="E28" s="19" t="s">
        <v>84</v>
      </c>
      <c r="F28" s="14">
        <v>1000</v>
      </c>
      <c r="G28" s="14">
        <v>12</v>
      </c>
      <c r="H28" s="140" t="s">
        <v>44</v>
      </c>
      <c r="I28" s="135" t="s">
        <v>83</v>
      </c>
      <c r="J28" s="140">
        <v>6</v>
      </c>
      <c r="K28" s="201" t="s">
        <v>103</v>
      </c>
    </row>
    <row r="29" spans="1:11" ht="12" customHeight="1">
      <c r="A29" s="140">
        <v>2</v>
      </c>
      <c r="B29" s="169">
        <v>19.702000000000002</v>
      </c>
      <c r="C29" s="19">
        <v>750</v>
      </c>
      <c r="D29" s="19">
        <v>12</v>
      </c>
      <c r="E29" s="19" t="s">
        <v>84</v>
      </c>
      <c r="F29" s="14">
        <v>1000</v>
      </c>
      <c r="G29" s="14">
        <v>14</v>
      </c>
      <c r="H29" s="140" t="s">
        <v>44</v>
      </c>
      <c r="I29" s="135" t="s">
        <v>83</v>
      </c>
      <c r="J29" s="140">
        <v>6</v>
      </c>
      <c r="K29" s="201" t="s">
        <v>105</v>
      </c>
    </row>
    <row r="30" spans="1:11" ht="12" customHeight="1">
      <c r="A30" s="140">
        <v>3</v>
      </c>
      <c r="B30" s="169">
        <v>20.445</v>
      </c>
      <c r="C30" s="19">
        <v>1.25</v>
      </c>
      <c r="D30" s="19">
        <v>10</v>
      </c>
      <c r="E30" s="19" t="s">
        <v>84</v>
      </c>
      <c r="F30" s="14">
        <v>1200</v>
      </c>
      <c r="G30" s="14">
        <v>12</v>
      </c>
      <c r="H30" s="140" t="s">
        <v>44</v>
      </c>
      <c r="I30" s="135" t="s">
        <v>83</v>
      </c>
      <c r="J30" s="140">
        <v>6</v>
      </c>
      <c r="K30" s="201" t="s">
        <v>103</v>
      </c>
    </row>
    <row r="31" spans="1:11" ht="12" customHeight="1">
      <c r="A31" s="140">
        <v>4</v>
      </c>
      <c r="B31" s="169">
        <v>22.36</v>
      </c>
      <c r="C31" s="19">
        <v>500</v>
      </c>
      <c r="D31" s="19">
        <v>8</v>
      </c>
      <c r="E31" s="19" t="s">
        <v>84</v>
      </c>
      <c r="F31" s="14">
        <v>600</v>
      </c>
      <c r="G31" s="14">
        <v>9</v>
      </c>
      <c r="H31" s="140" t="s">
        <v>44</v>
      </c>
      <c r="I31" s="135" t="s">
        <v>83</v>
      </c>
      <c r="J31" s="140">
        <v>2</v>
      </c>
      <c r="K31" s="201" t="s">
        <v>105</v>
      </c>
    </row>
    <row r="32" spans="1:11" ht="12" customHeight="1">
      <c r="A32" s="140"/>
      <c r="B32" s="169"/>
      <c r="C32" s="19"/>
      <c r="D32" s="19"/>
      <c r="E32" s="19"/>
      <c r="F32" s="14"/>
      <c r="G32" s="14"/>
      <c r="H32" s="140"/>
      <c r="I32" s="140"/>
      <c r="J32" s="140"/>
      <c r="K32" s="140"/>
    </row>
    <row r="33" spans="1:11" ht="12" customHeight="1">
      <c r="A33" s="140"/>
      <c r="B33" s="169"/>
      <c r="C33" s="19"/>
      <c r="D33" s="19"/>
      <c r="E33" s="19"/>
      <c r="F33" s="14"/>
      <c r="G33" s="14"/>
      <c r="H33" s="140"/>
      <c r="I33" s="135"/>
      <c r="J33" s="140"/>
      <c r="K33" s="200"/>
    </row>
    <row r="34" spans="1:11" ht="12" customHeight="1">
      <c r="A34" s="140"/>
      <c r="B34" s="169"/>
      <c r="C34" s="19"/>
      <c r="D34" s="19"/>
      <c r="E34" s="19"/>
      <c r="F34" s="14"/>
      <c r="G34" s="14"/>
      <c r="H34" s="140"/>
      <c r="I34" s="140"/>
      <c r="J34" s="140"/>
      <c r="K34" s="140"/>
    </row>
    <row r="35" spans="1:11" ht="12" customHeight="1">
      <c r="A35" s="140"/>
      <c r="B35" s="169"/>
      <c r="C35" s="19"/>
      <c r="D35" s="19"/>
      <c r="E35" s="19"/>
      <c r="F35" s="14"/>
      <c r="G35" s="14"/>
      <c r="H35" s="140"/>
      <c r="I35" s="140"/>
      <c r="J35" s="140"/>
      <c r="K35" s="140"/>
    </row>
    <row r="36" spans="1:11" ht="12" customHeight="1">
      <c r="A36" s="140"/>
      <c r="B36" s="88"/>
      <c r="C36" s="19"/>
      <c r="D36" s="19"/>
      <c r="E36" s="19"/>
      <c r="F36" s="14"/>
      <c r="G36" s="14"/>
      <c r="H36" s="140"/>
      <c r="I36" s="140"/>
      <c r="J36" s="140"/>
      <c r="K36" s="140"/>
    </row>
    <row r="37" spans="1:11" ht="27" customHeight="1"/>
    <row r="38" spans="1:11" ht="12" customHeight="1">
      <c r="A38" s="136"/>
      <c r="B38" s="137"/>
      <c r="D38" s="138"/>
      <c r="E38" s="138"/>
      <c r="F38" s="20"/>
      <c r="G38" s="20"/>
      <c r="H38" s="148"/>
      <c r="I38" s="148"/>
      <c r="J38" s="148"/>
      <c r="K38" s="136"/>
    </row>
    <row r="39" spans="1:11">
      <c r="A39" s="2"/>
      <c r="B39" s="2" t="s">
        <v>45</v>
      </c>
      <c r="C39" s="2" t="s">
        <v>46</v>
      </c>
      <c r="D39" s="2"/>
      <c r="E39" s="38" t="s">
        <v>99</v>
      </c>
      <c r="F39" s="202">
        <v>9</v>
      </c>
      <c r="G39" s="2" t="s">
        <v>100</v>
      </c>
      <c r="H39" s="2"/>
      <c r="I39" s="2"/>
      <c r="J39" s="2"/>
      <c r="K39" s="2"/>
    </row>
    <row r="40" spans="1:11">
      <c r="A40" s="2"/>
      <c r="B40" s="2"/>
      <c r="C40" s="2"/>
      <c r="D40" s="2"/>
      <c r="E40" s="38" t="s">
        <v>60</v>
      </c>
      <c r="F40" s="202">
        <v>26</v>
      </c>
      <c r="G40" s="2" t="s">
        <v>6</v>
      </c>
      <c r="H40" s="2"/>
      <c r="I40" s="2"/>
      <c r="J40" s="2"/>
      <c r="K40" s="2"/>
    </row>
    <row r="41" spans="1:11">
      <c r="A41" s="2"/>
      <c r="B41" s="2"/>
      <c r="E41" s="38" t="s">
        <v>101</v>
      </c>
      <c r="F41" s="202">
        <v>12</v>
      </c>
      <c r="G41" s="2" t="s">
        <v>6</v>
      </c>
      <c r="H41" s="2"/>
      <c r="I41" s="2"/>
      <c r="J41" s="2"/>
      <c r="K41" s="2"/>
    </row>
    <row r="42" spans="1:11">
      <c r="A42" s="2"/>
      <c r="B42" s="2"/>
      <c r="C42" s="2"/>
      <c r="D42" s="2"/>
      <c r="G42" s="2"/>
      <c r="H42" s="2"/>
      <c r="I42" s="2"/>
      <c r="J42" s="2"/>
      <c r="K42" s="2"/>
    </row>
    <row r="43" spans="1:11">
      <c r="A43" s="2"/>
      <c r="B43" s="2"/>
      <c r="C43" s="2" t="s">
        <v>80</v>
      </c>
      <c r="D43" s="2"/>
      <c r="E43" s="2"/>
      <c r="F43" s="173">
        <f>SUM(J27:J36)</f>
        <v>20</v>
      </c>
      <c r="G43" s="2" t="s">
        <v>32</v>
      </c>
      <c r="H43" s="2"/>
      <c r="I43" s="2"/>
      <c r="J43" s="2"/>
      <c r="K43" s="2"/>
    </row>
    <row r="44" spans="1:11">
      <c r="A44" s="2"/>
      <c r="B44" s="2"/>
      <c r="C44" s="2" t="s">
        <v>33</v>
      </c>
      <c r="D44" s="2"/>
      <c r="E44" s="38"/>
      <c r="F44" s="202">
        <v>39</v>
      </c>
      <c r="G44" s="2" t="s">
        <v>6</v>
      </c>
      <c r="H44" s="2"/>
      <c r="I44" s="2"/>
      <c r="J44" s="2"/>
      <c r="K44" s="2"/>
    </row>
    <row r="45" spans="1:11">
      <c r="A45" s="2"/>
      <c r="B45" s="2"/>
      <c r="C45" t="s">
        <v>79</v>
      </c>
      <c r="E45" s="38"/>
      <c r="F45" s="202">
        <v>0</v>
      </c>
      <c r="G45" s="2" t="s">
        <v>6</v>
      </c>
      <c r="H45" s="2"/>
      <c r="I45" s="2"/>
      <c r="J45" s="2"/>
      <c r="K45" s="2"/>
    </row>
    <row r="46" spans="1:11">
      <c r="A46" s="2"/>
      <c r="H46" s="2"/>
      <c r="I46" s="2"/>
      <c r="J46" s="2"/>
      <c r="K46" s="2"/>
    </row>
    <row r="47" spans="1:11">
      <c r="A47" s="2"/>
      <c r="H47" s="2"/>
      <c r="I47" s="2"/>
      <c r="J47" s="2"/>
      <c r="K47" s="2"/>
    </row>
    <row r="48" spans="1:11">
      <c r="E48" s="38"/>
      <c r="F48" s="49"/>
      <c r="G48" s="2"/>
    </row>
    <row r="49" spans="5:7">
      <c r="E49" s="38"/>
      <c r="F49" s="49"/>
      <c r="G49" s="2"/>
    </row>
  </sheetData>
  <mergeCells count="26">
    <mergeCell ref="A25:A27"/>
    <mergeCell ref="B25:B27"/>
    <mergeCell ref="C25:E25"/>
    <mergeCell ref="F25:H25"/>
    <mergeCell ref="K25:K27"/>
    <mergeCell ref="C26:C27"/>
    <mergeCell ref="D26:D27"/>
    <mergeCell ref="E26:E27"/>
    <mergeCell ref="F26:F27"/>
    <mergeCell ref="G26:G27"/>
    <mergeCell ref="H26:H27"/>
    <mergeCell ref="J25:J27"/>
    <mergeCell ref="I25:I27"/>
    <mergeCell ref="A7:A9"/>
    <mergeCell ref="B7:B9"/>
    <mergeCell ref="C7:E7"/>
    <mergeCell ref="F7:H7"/>
    <mergeCell ref="J7:J9"/>
    <mergeCell ref="I7:I9"/>
    <mergeCell ref="K7:K9"/>
    <mergeCell ref="C8:C9"/>
    <mergeCell ref="D8:D9"/>
    <mergeCell ref="E8:E9"/>
    <mergeCell ref="F8:F9"/>
    <mergeCell ref="G8:G9"/>
    <mergeCell ref="H8:H9"/>
  </mergeCells>
  <phoneticPr fontId="24" type="noConversion"/>
  <pageMargins left="0.70866141732283472" right="0.59055118110236227" top="0.74803149606299213" bottom="0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workbookViewId="0">
      <selection activeCell="G48" sqref="G48"/>
    </sheetView>
  </sheetViews>
  <sheetFormatPr defaultRowHeight="12.75"/>
  <cols>
    <col min="7" max="7" width="40.140625" customWidth="1"/>
  </cols>
  <sheetData>
    <row r="1" spans="1:7">
      <c r="A1" s="229" t="s">
        <v>28</v>
      </c>
      <c r="B1" s="229"/>
      <c r="C1" s="65"/>
      <c r="D1" s="66"/>
      <c r="E1" s="66"/>
      <c r="F1" s="65"/>
      <c r="G1" s="67"/>
    </row>
    <row r="2" spans="1:7">
      <c r="A2" s="229" t="s">
        <v>48</v>
      </c>
      <c r="B2" s="229"/>
      <c r="C2" s="229"/>
      <c r="D2" s="66"/>
      <c r="E2" s="66"/>
      <c r="F2" s="65"/>
      <c r="G2" s="67"/>
    </row>
    <row r="3" spans="1:7">
      <c r="A3" s="68"/>
      <c r="B3" s="68"/>
      <c r="C3" s="68"/>
      <c r="D3" s="66"/>
      <c r="E3" s="66"/>
      <c r="F3" s="65"/>
      <c r="G3" s="67"/>
    </row>
    <row r="5" spans="1:7">
      <c r="A5" s="179" t="s">
        <v>87</v>
      </c>
      <c r="B5" s="180"/>
      <c r="C5" s="181"/>
      <c r="D5" s="181"/>
      <c r="E5" s="51"/>
      <c r="F5" s="51"/>
      <c r="G5" s="52"/>
    </row>
    <row r="6" spans="1:7">
      <c r="A6" s="174" t="s">
        <v>91</v>
      </c>
      <c r="B6" s="50"/>
      <c r="C6" s="51"/>
      <c r="D6" s="51"/>
      <c r="E6" s="51"/>
      <c r="F6" s="51"/>
      <c r="G6" s="52"/>
    </row>
    <row r="7" spans="1:7">
      <c r="A7" s="237" t="s">
        <v>7</v>
      </c>
      <c r="B7" s="237"/>
      <c r="C7" s="238"/>
      <c r="D7" s="239" t="s">
        <v>8</v>
      </c>
      <c r="E7" s="237"/>
      <c r="F7" s="237"/>
      <c r="G7" s="234" t="s">
        <v>9</v>
      </c>
    </row>
    <row r="8" spans="1:7">
      <c r="A8" s="64" t="s">
        <v>11</v>
      </c>
      <c r="B8" s="64" t="s">
        <v>12</v>
      </c>
      <c r="C8" s="69" t="s">
        <v>13</v>
      </c>
      <c r="D8" s="70" t="s">
        <v>11</v>
      </c>
      <c r="E8" s="62" t="s">
        <v>12</v>
      </c>
      <c r="F8" s="62" t="s">
        <v>13</v>
      </c>
      <c r="G8" s="235"/>
    </row>
    <row r="9" spans="1:7" ht="13.5" thickBot="1">
      <c r="A9" s="71" t="s">
        <v>14</v>
      </c>
      <c r="B9" s="71" t="s">
        <v>14</v>
      </c>
      <c r="C9" s="72" t="s">
        <v>6</v>
      </c>
      <c r="D9" s="73" t="s">
        <v>14</v>
      </c>
      <c r="E9" s="71" t="s">
        <v>14</v>
      </c>
      <c r="F9" s="71" t="s">
        <v>6</v>
      </c>
      <c r="G9" s="236"/>
    </row>
    <row r="10" spans="1:7" ht="13.5" thickTop="1">
      <c r="A10" s="53">
        <v>0.48899999999999999</v>
      </c>
      <c r="B10" s="53">
        <v>0.71299999999999997</v>
      </c>
      <c r="C10" s="177">
        <f>B10-A10</f>
        <v>0.22399999999999998</v>
      </c>
      <c r="D10" s="53">
        <v>0.41699999999999998</v>
      </c>
      <c r="E10" s="53">
        <v>0.70599999999999996</v>
      </c>
      <c r="F10" s="177">
        <f>E10-D10</f>
        <v>0.28899999999999998</v>
      </c>
      <c r="G10" s="170"/>
    </row>
    <row r="11" spans="1:7">
      <c r="A11" s="53">
        <v>0.72199999999999998</v>
      </c>
      <c r="B11" s="53">
        <v>0.82799999999999996</v>
      </c>
      <c r="C11" s="177">
        <f t="shared" ref="C11:C20" si="0">B11-A11</f>
        <v>0.10599999999999998</v>
      </c>
      <c r="D11" s="74">
        <v>0.72199999999999998</v>
      </c>
      <c r="E11" s="53">
        <v>2.331</v>
      </c>
      <c r="F11" s="177">
        <f t="shared" ref="F11:F14" si="1">E11-D11</f>
        <v>1.609</v>
      </c>
      <c r="G11" s="129"/>
    </row>
    <row r="12" spans="1:7">
      <c r="A12" s="53">
        <v>0.84099999999999997</v>
      </c>
      <c r="B12" s="53">
        <v>1.5489999999999999</v>
      </c>
      <c r="C12" s="177">
        <f t="shared" si="0"/>
        <v>0.70799999999999996</v>
      </c>
      <c r="D12" s="74">
        <v>2.4790000000000001</v>
      </c>
      <c r="E12" s="53">
        <v>2.8319999999999999</v>
      </c>
      <c r="F12" s="177">
        <f t="shared" si="1"/>
        <v>0.35299999999999976</v>
      </c>
      <c r="G12" s="129"/>
    </row>
    <row r="13" spans="1:7">
      <c r="A13" s="53">
        <v>1.56</v>
      </c>
      <c r="B13" s="53">
        <v>1.631</v>
      </c>
      <c r="C13" s="177">
        <f t="shared" si="0"/>
        <v>7.0999999999999952E-2</v>
      </c>
      <c r="D13" s="74">
        <v>2.9369999999999998</v>
      </c>
      <c r="E13" s="53">
        <v>3.169</v>
      </c>
      <c r="F13" s="177">
        <f t="shared" si="1"/>
        <v>0.23200000000000021</v>
      </c>
      <c r="G13" s="34"/>
    </row>
    <row r="14" spans="1:7">
      <c r="A14" s="53">
        <v>1.6739999999999999</v>
      </c>
      <c r="B14" s="53">
        <v>1.9690000000000001</v>
      </c>
      <c r="C14" s="177">
        <f t="shared" si="0"/>
        <v>0.29500000000000015</v>
      </c>
      <c r="D14" s="74">
        <v>3.1749999999999998</v>
      </c>
      <c r="E14" s="53">
        <v>3.4830000000000001</v>
      </c>
      <c r="F14" s="177">
        <f t="shared" si="1"/>
        <v>0.30800000000000027</v>
      </c>
      <c r="G14" s="34"/>
    </row>
    <row r="15" spans="1:7">
      <c r="A15" s="53">
        <v>1.9850000000000001</v>
      </c>
      <c r="B15" s="53">
        <v>2.04</v>
      </c>
      <c r="C15" s="177">
        <f t="shared" si="0"/>
        <v>5.4999999999999938E-2</v>
      </c>
      <c r="D15" s="74"/>
      <c r="E15" s="53"/>
      <c r="F15" s="176"/>
      <c r="G15" s="34"/>
    </row>
    <row r="16" spans="1:7">
      <c r="A16" s="53">
        <v>2.1779999999999999</v>
      </c>
      <c r="B16" s="53">
        <v>2.2989999999999999</v>
      </c>
      <c r="C16" s="177">
        <f t="shared" si="0"/>
        <v>0.121</v>
      </c>
      <c r="D16" s="74"/>
      <c r="E16" s="53"/>
      <c r="F16" s="176"/>
      <c r="G16" s="34"/>
    </row>
    <row r="17" spans="1:7">
      <c r="A17" s="53">
        <v>2.4790000000000001</v>
      </c>
      <c r="B17" s="53">
        <v>2.819</v>
      </c>
      <c r="C17" s="177">
        <f t="shared" si="0"/>
        <v>0.33999999999999986</v>
      </c>
      <c r="D17" s="74"/>
      <c r="E17" s="53"/>
      <c r="F17" s="176"/>
      <c r="G17" s="34"/>
    </row>
    <row r="18" spans="1:7">
      <c r="A18" s="53">
        <v>2.8319999999999999</v>
      </c>
      <c r="B18" s="53">
        <v>3.1419999999999999</v>
      </c>
      <c r="C18" s="177">
        <f t="shared" si="0"/>
        <v>0.31000000000000005</v>
      </c>
      <c r="D18" s="74"/>
      <c r="E18" s="53"/>
      <c r="F18" s="176"/>
      <c r="G18" s="34"/>
    </row>
    <row r="19" spans="1:7">
      <c r="A19" s="53">
        <v>3.2519999999999998</v>
      </c>
      <c r="B19" s="53">
        <v>3.3119999999999998</v>
      </c>
      <c r="C19" s="177">
        <f t="shared" si="0"/>
        <v>6.0000000000000053E-2</v>
      </c>
      <c r="D19" s="74"/>
      <c r="E19" s="53"/>
      <c r="F19" s="176"/>
      <c r="G19" s="34"/>
    </row>
    <row r="20" spans="1:7">
      <c r="A20" s="53">
        <v>3.3290000000000002</v>
      </c>
      <c r="B20" s="53">
        <v>3.3849999999999998</v>
      </c>
      <c r="C20" s="177">
        <f t="shared" si="0"/>
        <v>5.5999999999999606E-2</v>
      </c>
      <c r="D20" s="74"/>
      <c r="E20" s="53"/>
      <c r="F20" s="53"/>
      <c r="G20" s="34"/>
    </row>
    <row r="21" spans="1:7" ht="25.5">
      <c r="A21" s="21"/>
      <c r="B21" s="115" t="s">
        <v>16</v>
      </c>
      <c r="C21" s="178">
        <f>SUM(C10:C20)</f>
        <v>2.3459999999999992</v>
      </c>
      <c r="D21" s="76"/>
      <c r="E21" s="60"/>
      <c r="F21" s="178">
        <f>SUM(F10:F20)</f>
        <v>2.7909999999999999</v>
      </c>
      <c r="G21" s="129" t="s">
        <v>85</v>
      </c>
    </row>
    <row r="23" spans="1:7">
      <c r="F23" s="161"/>
    </row>
    <row r="24" spans="1:7">
      <c r="A24" s="179" t="s">
        <v>87</v>
      </c>
      <c r="B24" s="182"/>
      <c r="C24" s="181"/>
      <c r="D24" s="181"/>
      <c r="E24" s="51"/>
      <c r="F24" s="51"/>
      <c r="G24" s="52"/>
    </row>
    <row r="25" spans="1:7">
      <c r="A25" s="174" t="s">
        <v>90</v>
      </c>
      <c r="B25" s="175"/>
      <c r="C25" s="174"/>
      <c r="D25" s="51"/>
      <c r="E25" s="51"/>
      <c r="F25" s="51"/>
      <c r="G25" s="52"/>
    </row>
    <row r="26" spans="1:7">
      <c r="A26" s="230" t="s">
        <v>7</v>
      </c>
      <c r="B26" s="231"/>
      <c r="C26" s="231"/>
      <c r="D26" s="232" t="s">
        <v>8</v>
      </c>
      <c r="E26" s="231"/>
      <c r="F26" s="233"/>
      <c r="G26" s="234" t="s">
        <v>9</v>
      </c>
    </row>
    <row r="27" spans="1:7">
      <c r="A27" s="77" t="s">
        <v>11</v>
      </c>
      <c r="B27" s="53" t="s">
        <v>12</v>
      </c>
      <c r="C27" s="54" t="s">
        <v>13</v>
      </c>
      <c r="D27" s="55" t="s">
        <v>11</v>
      </c>
      <c r="E27" s="56" t="s">
        <v>12</v>
      </c>
      <c r="F27" s="78" t="s">
        <v>13</v>
      </c>
      <c r="G27" s="235"/>
    </row>
    <row r="28" spans="1:7" ht="13.5" thickBot="1">
      <c r="A28" s="79" t="s">
        <v>14</v>
      </c>
      <c r="B28" s="57" t="s">
        <v>14</v>
      </c>
      <c r="C28" s="58" t="s">
        <v>6</v>
      </c>
      <c r="D28" s="59" t="s">
        <v>14</v>
      </c>
      <c r="E28" s="58" t="s">
        <v>14</v>
      </c>
      <c r="F28" s="57" t="s">
        <v>6</v>
      </c>
      <c r="G28" s="236"/>
    </row>
    <row r="29" spans="1:7" ht="13.5" thickTop="1">
      <c r="A29" s="197">
        <v>18.84</v>
      </c>
      <c r="B29" s="197">
        <v>18.96</v>
      </c>
      <c r="C29" s="199">
        <f>B29-A29</f>
        <v>0.12000000000000099</v>
      </c>
      <c r="D29" s="197">
        <v>18.850000000000001</v>
      </c>
      <c r="E29" s="197">
        <v>18.96</v>
      </c>
      <c r="F29" s="199">
        <f>E29-D29</f>
        <v>0.10999999999999943</v>
      </c>
      <c r="G29" s="170"/>
    </row>
    <row r="30" spans="1:7">
      <c r="A30" s="64">
        <v>20.446999999999999</v>
      </c>
      <c r="B30" s="64">
        <v>20.826000000000001</v>
      </c>
      <c r="C30" s="177">
        <f t="shared" ref="C30:C34" si="2">B30-A30</f>
        <v>0.37900000000000134</v>
      </c>
      <c r="D30" s="64">
        <v>20.446999999999999</v>
      </c>
      <c r="E30" s="64">
        <v>22.367000000000001</v>
      </c>
      <c r="F30" s="177">
        <f t="shared" ref="F30" si="3">E30-D30</f>
        <v>1.9200000000000017</v>
      </c>
      <c r="G30" s="34"/>
    </row>
    <row r="31" spans="1:7">
      <c r="A31" s="64">
        <v>20.853999999999999</v>
      </c>
      <c r="B31" s="64">
        <v>21.286000000000001</v>
      </c>
      <c r="C31" s="177">
        <f t="shared" si="2"/>
        <v>0.43200000000000216</v>
      </c>
      <c r="D31" s="64"/>
      <c r="E31" s="64"/>
      <c r="F31" s="75"/>
      <c r="G31" s="34"/>
    </row>
    <row r="32" spans="1:7">
      <c r="A32" s="64">
        <v>21.306000000000001</v>
      </c>
      <c r="B32" s="64">
        <v>21.695</v>
      </c>
      <c r="C32" s="177">
        <f t="shared" si="2"/>
        <v>0.38899999999999935</v>
      </c>
      <c r="D32" s="64"/>
      <c r="E32" s="64"/>
      <c r="F32" s="75"/>
      <c r="G32" s="34"/>
    </row>
    <row r="33" spans="1:7">
      <c r="A33" s="21">
        <v>21.7</v>
      </c>
      <c r="B33" s="64">
        <v>22.041</v>
      </c>
      <c r="C33" s="177">
        <f t="shared" si="2"/>
        <v>0.34100000000000108</v>
      </c>
      <c r="D33" s="64"/>
      <c r="E33" s="64"/>
      <c r="F33" s="75"/>
      <c r="G33" s="34"/>
    </row>
    <row r="34" spans="1:7">
      <c r="A34" s="64">
        <v>22.056000000000001</v>
      </c>
      <c r="B34" s="64">
        <v>22.367000000000001</v>
      </c>
      <c r="C34" s="177">
        <f t="shared" si="2"/>
        <v>0.31099999999999994</v>
      </c>
      <c r="D34" s="64"/>
      <c r="E34" s="64"/>
      <c r="F34" s="61"/>
      <c r="G34" s="34"/>
    </row>
    <row r="35" spans="1:7">
      <c r="A35" s="21"/>
      <c r="B35" s="21"/>
      <c r="C35" s="63"/>
      <c r="D35" s="21"/>
      <c r="E35" s="21"/>
      <c r="F35" s="63"/>
      <c r="G35" s="34"/>
    </row>
    <row r="36" spans="1:7" ht="25.5">
      <c r="A36" s="21"/>
      <c r="B36" s="60" t="s">
        <v>16</v>
      </c>
      <c r="C36" s="178">
        <f>SUM(C29:C35)</f>
        <v>1.9720000000000049</v>
      </c>
      <c r="D36" s="21"/>
      <c r="E36" s="60"/>
      <c r="F36" s="178">
        <f>SUM(F29:F35)</f>
        <v>2.0300000000000011</v>
      </c>
      <c r="G36" s="198" t="s">
        <v>85</v>
      </c>
    </row>
    <row r="39" spans="1:7">
      <c r="F39" s="161"/>
    </row>
  </sheetData>
  <mergeCells count="8">
    <mergeCell ref="A1:B1"/>
    <mergeCell ref="A2:C2"/>
    <mergeCell ref="A26:C26"/>
    <mergeCell ref="D26:F26"/>
    <mergeCell ref="G26:G28"/>
    <mergeCell ref="A7:C7"/>
    <mergeCell ref="D7:F7"/>
    <mergeCell ref="G7:G9"/>
  </mergeCell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2"/>
  <sheetViews>
    <sheetView topLeftCell="A7" zoomScaleNormal="100" workbookViewId="0">
      <selection activeCell="L52" sqref="L52"/>
    </sheetView>
  </sheetViews>
  <sheetFormatPr defaultRowHeight="15"/>
  <cols>
    <col min="1" max="1" width="3.7109375" style="26" customWidth="1"/>
    <col min="2" max="2" width="8" style="27" customWidth="1"/>
    <col min="3" max="3" width="9.140625" style="27"/>
    <col min="4" max="4" width="23" style="26" customWidth="1"/>
    <col min="5" max="5" width="10.5703125" style="26" customWidth="1"/>
    <col min="6" max="6" width="11.140625" style="26" customWidth="1"/>
    <col min="7" max="7" width="9.140625" style="28" customWidth="1"/>
    <col min="8" max="8" width="9.28515625" style="28" customWidth="1"/>
    <col min="9" max="9" width="12.85546875" style="26" customWidth="1"/>
    <col min="10" max="10" width="45.140625" style="29" customWidth="1"/>
    <col min="11" max="16384" width="9.140625" style="26"/>
  </cols>
  <sheetData>
    <row r="1" spans="1:13" ht="12.75" customHeight="1">
      <c r="A1" s="22" t="s">
        <v>29</v>
      </c>
      <c r="B1" s="23"/>
      <c r="C1" s="20"/>
      <c r="D1" s="24"/>
      <c r="E1" s="24"/>
      <c r="F1" s="24"/>
      <c r="G1" s="24"/>
      <c r="H1" s="24"/>
      <c r="I1" s="24"/>
      <c r="J1" s="25"/>
    </row>
    <row r="2" spans="1:13" ht="12.75" customHeight="1">
      <c r="A2" s="22" t="s">
        <v>10</v>
      </c>
      <c r="B2" s="23"/>
      <c r="C2" s="20"/>
      <c r="D2" s="24"/>
      <c r="E2" s="24"/>
      <c r="F2" s="24"/>
      <c r="G2" s="24"/>
      <c r="H2" s="24"/>
      <c r="I2" s="24"/>
      <c r="J2" s="25"/>
    </row>
    <row r="3" spans="1:13" ht="12.75" customHeight="1">
      <c r="A3" s="22"/>
      <c r="B3" s="23"/>
      <c r="C3" s="20"/>
      <c r="D3" s="24"/>
      <c r="E3" s="24"/>
      <c r="F3" s="24"/>
      <c r="G3" s="24"/>
      <c r="H3" s="24"/>
      <c r="I3" s="24"/>
      <c r="J3" s="25"/>
    </row>
    <row r="4" spans="1:13" ht="12.75" customHeight="1"/>
    <row r="5" spans="1:13" ht="12.75" customHeight="1">
      <c r="A5" s="4" t="s">
        <v>87</v>
      </c>
      <c r="B5" s="23"/>
      <c r="C5" s="20"/>
      <c r="D5" s="24"/>
      <c r="E5" s="24"/>
      <c r="F5" s="24"/>
      <c r="G5" s="24"/>
      <c r="H5" s="24"/>
      <c r="I5" s="24"/>
      <c r="J5" s="25"/>
    </row>
    <row r="6" spans="1:13" ht="12.75" customHeight="1">
      <c r="A6" s="174" t="s">
        <v>91</v>
      </c>
      <c r="B6" s="186"/>
      <c r="C6" s="187"/>
      <c r="D6" s="24"/>
      <c r="E6" s="24"/>
      <c r="F6" s="24"/>
      <c r="G6" s="24"/>
      <c r="H6" s="24"/>
      <c r="I6" s="24"/>
      <c r="J6" s="25"/>
    </row>
    <row r="7" spans="1:13" ht="28.5" customHeight="1">
      <c r="A7" s="240" t="s">
        <v>31</v>
      </c>
      <c r="B7" s="240" t="s">
        <v>22</v>
      </c>
      <c r="C7" s="240"/>
      <c r="D7" s="240" t="s">
        <v>68</v>
      </c>
      <c r="E7" s="240" t="s">
        <v>67</v>
      </c>
      <c r="F7" s="240" t="s">
        <v>81</v>
      </c>
      <c r="G7" s="240" t="s">
        <v>66</v>
      </c>
      <c r="H7" s="240" t="s">
        <v>65</v>
      </c>
      <c r="I7" s="240" t="s">
        <v>95</v>
      </c>
      <c r="J7" s="240" t="s">
        <v>9</v>
      </c>
    </row>
    <row r="8" spans="1:13" ht="28.5" customHeight="1" thickBot="1">
      <c r="A8" s="241"/>
      <c r="B8" s="80" t="s">
        <v>49</v>
      </c>
      <c r="C8" s="80" t="s">
        <v>50</v>
      </c>
      <c r="D8" s="241"/>
      <c r="E8" s="241"/>
      <c r="F8" s="241"/>
      <c r="G8" s="241"/>
      <c r="H8" s="241"/>
      <c r="I8" s="241"/>
      <c r="J8" s="241"/>
    </row>
    <row r="9" spans="1:13" ht="12" customHeight="1" thickTop="1">
      <c r="A9" s="14">
        <v>1</v>
      </c>
      <c r="B9" s="14">
        <v>0.58699999999999997</v>
      </c>
      <c r="C9" s="14"/>
      <c r="D9" t="s">
        <v>56</v>
      </c>
      <c r="E9" s="153"/>
      <c r="F9" s="154">
        <v>20</v>
      </c>
      <c r="G9" s="155">
        <f>F9*0.1</f>
        <v>2</v>
      </c>
      <c r="H9" s="155">
        <v>2</v>
      </c>
      <c r="I9" s="154"/>
      <c r="J9" s="151" t="s">
        <v>76</v>
      </c>
      <c r="L9"/>
      <c r="M9"/>
    </row>
    <row r="10" spans="1:13" ht="12" customHeight="1">
      <c r="A10" s="14">
        <v>2</v>
      </c>
      <c r="B10" s="14"/>
      <c r="C10" s="14">
        <v>0.61899999999999999</v>
      </c>
      <c r="D10" s="81" t="s">
        <v>57</v>
      </c>
      <c r="E10" s="153"/>
      <c r="F10" s="154">
        <v>20</v>
      </c>
      <c r="G10" s="155">
        <f>F10*0.1</f>
        <v>2</v>
      </c>
      <c r="H10" s="155">
        <v>2</v>
      </c>
      <c r="I10" s="154"/>
      <c r="J10" s="151" t="s">
        <v>76</v>
      </c>
      <c r="L10"/>
      <c r="M10"/>
    </row>
    <row r="11" spans="1:13" ht="12" customHeight="1">
      <c r="A11" s="14"/>
      <c r="B11" s="190">
        <v>0.72199999999999998</v>
      </c>
      <c r="C11" s="190"/>
      <c r="D11" s="81"/>
      <c r="E11" s="153"/>
      <c r="F11" s="154"/>
      <c r="G11" s="155"/>
      <c r="H11" s="155"/>
      <c r="I11" s="154"/>
      <c r="J11" s="189" t="s">
        <v>94</v>
      </c>
      <c r="L11"/>
      <c r="M11"/>
    </row>
    <row r="12" spans="1:13" ht="12" customHeight="1">
      <c r="A12" s="14"/>
      <c r="B12" s="190"/>
      <c r="C12" s="190">
        <v>0.72199999999999998</v>
      </c>
      <c r="D12" s="81"/>
      <c r="E12" s="153"/>
      <c r="F12" s="154"/>
      <c r="G12" s="155"/>
      <c r="H12" s="155"/>
      <c r="I12" s="154"/>
      <c r="J12" s="189" t="s">
        <v>94</v>
      </c>
      <c r="M12"/>
    </row>
    <row r="13" spans="1:13" ht="12" customHeight="1">
      <c r="A13" s="14">
        <v>3</v>
      </c>
      <c r="B13" s="14">
        <v>0.83399999999999996</v>
      </c>
      <c r="C13" s="14"/>
      <c r="D13" s="81" t="s">
        <v>56</v>
      </c>
      <c r="E13" s="153"/>
      <c r="F13" s="154">
        <v>15</v>
      </c>
      <c r="G13" s="155" t="s">
        <v>43</v>
      </c>
      <c r="H13" s="155" t="s">
        <v>43</v>
      </c>
      <c r="I13" s="154"/>
      <c r="J13" s="151" t="s">
        <v>76</v>
      </c>
      <c r="L13"/>
      <c r="M13"/>
    </row>
    <row r="14" spans="1:13" ht="12" customHeight="1">
      <c r="A14" s="14">
        <v>4</v>
      </c>
      <c r="B14" s="14"/>
      <c r="C14" s="14">
        <v>0.91200000000000003</v>
      </c>
      <c r="D14" s="81" t="s">
        <v>56</v>
      </c>
      <c r="E14" s="153"/>
      <c r="F14" s="154">
        <v>20</v>
      </c>
      <c r="G14" s="155">
        <f>F14*0.1</f>
        <v>2</v>
      </c>
      <c r="H14" s="155">
        <v>2</v>
      </c>
      <c r="I14" s="154"/>
      <c r="J14" s="151" t="s">
        <v>76</v>
      </c>
      <c r="L14"/>
      <c r="M14"/>
    </row>
    <row r="15" spans="1:13" ht="12" customHeight="1">
      <c r="A15" s="14"/>
      <c r="B15" s="190">
        <v>0.91600000000000004</v>
      </c>
      <c r="C15" s="14"/>
      <c r="D15" s="81"/>
      <c r="E15" s="153"/>
      <c r="F15" s="154"/>
      <c r="G15" s="155"/>
      <c r="H15" s="155"/>
      <c r="I15" s="154"/>
      <c r="J15" s="189" t="s">
        <v>94</v>
      </c>
      <c r="M15"/>
    </row>
    <row r="16" spans="1:13" ht="12" customHeight="1">
      <c r="A16" s="14">
        <v>5</v>
      </c>
      <c r="B16" s="14"/>
      <c r="C16" s="14">
        <v>1.087</v>
      </c>
      <c r="D16" s="81" t="s">
        <v>57</v>
      </c>
      <c r="E16" s="153"/>
      <c r="F16" s="154">
        <v>20</v>
      </c>
      <c r="G16" s="155">
        <f>F16*0.1</f>
        <v>2</v>
      </c>
      <c r="H16" s="155">
        <v>2</v>
      </c>
      <c r="I16" s="154"/>
      <c r="J16" s="151" t="s">
        <v>76</v>
      </c>
      <c r="L16"/>
      <c r="M16"/>
    </row>
    <row r="17" spans="1:13" ht="12" customHeight="1">
      <c r="A17" s="14">
        <v>6</v>
      </c>
      <c r="B17" s="14">
        <v>1.196</v>
      </c>
      <c r="C17" s="14"/>
      <c r="D17" s="81" t="s">
        <v>56</v>
      </c>
      <c r="E17" s="153"/>
      <c r="F17" s="154">
        <v>15</v>
      </c>
      <c r="G17" s="155" t="s">
        <v>43</v>
      </c>
      <c r="H17" s="155" t="s">
        <v>43</v>
      </c>
      <c r="I17" s="154"/>
      <c r="J17" s="151" t="s">
        <v>76</v>
      </c>
      <c r="L17"/>
      <c r="M17"/>
    </row>
    <row r="18" spans="1:13" ht="12" customHeight="1">
      <c r="A18" s="14">
        <v>7</v>
      </c>
      <c r="B18" s="14">
        <v>1.2929999999999999</v>
      </c>
      <c r="C18" s="14"/>
      <c r="D18" s="81" t="s">
        <v>56</v>
      </c>
      <c r="E18" s="153"/>
      <c r="F18" s="154">
        <v>20</v>
      </c>
      <c r="G18" s="155" t="s">
        <v>43</v>
      </c>
      <c r="H18" s="155" t="s">
        <v>43</v>
      </c>
      <c r="I18" s="192">
        <v>12</v>
      </c>
      <c r="J18" s="151" t="s">
        <v>98</v>
      </c>
      <c r="L18"/>
      <c r="M18"/>
    </row>
    <row r="19" spans="1:13" ht="12" customHeight="1">
      <c r="A19" s="14"/>
      <c r="B19" s="14"/>
      <c r="C19" s="14">
        <v>1.304</v>
      </c>
      <c r="D19" s="81" t="s">
        <v>57</v>
      </c>
      <c r="E19" s="153"/>
      <c r="F19" s="154"/>
      <c r="G19" s="155"/>
      <c r="H19" s="5"/>
      <c r="I19" s="145"/>
      <c r="J19" s="151" t="s">
        <v>76</v>
      </c>
      <c r="L19"/>
      <c r="M19"/>
    </row>
    <row r="20" spans="1:13" ht="12" customHeight="1">
      <c r="A20" s="14"/>
      <c r="B20" s="14"/>
      <c r="C20" s="14">
        <v>1.4710000000000001</v>
      </c>
      <c r="D20" s="81" t="s">
        <v>56</v>
      </c>
      <c r="E20" s="153"/>
      <c r="F20" s="154"/>
      <c r="G20" s="155"/>
      <c r="H20" s="5"/>
      <c r="I20" s="145"/>
      <c r="J20" s="151" t="s">
        <v>76</v>
      </c>
      <c r="L20"/>
      <c r="M20"/>
    </row>
    <row r="21" spans="1:13" ht="12" customHeight="1">
      <c r="A21" s="14"/>
      <c r="B21" s="14">
        <v>1.5549999999999999</v>
      </c>
      <c r="C21" s="14"/>
      <c r="D21" s="81" t="s">
        <v>57</v>
      </c>
      <c r="E21" s="153"/>
      <c r="F21" s="154"/>
      <c r="G21" s="155"/>
      <c r="H21" s="5"/>
      <c r="I21" s="145"/>
      <c r="J21" s="151"/>
      <c r="L21"/>
      <c r="M21"/>
    </row>
    <row r="22" spans="1:13" ht="12" customHeight="1">
      <c r="A22" s="14"/>
      <c r="B22" s="14">
        <v>1.6679999999999999</v>
      </c>
      <c r="C22" s="14"/>
      <c r="D22" s="81" t="s">
        <v>56</v>
      </c>
      <c r="E22" s="153"/>
      <c r="F22" s="154"/>
      <c r="G22" s="155"/>
      <c r="H22" s="5"/>
      <c r="I22" s="145"/>
      <c r="J22" s="189" t="s">
        <v>96</v>
      </c>
      <c r="L22"/>
      <c r="M22"/>
    </row>
    <row r="23" spans="1:13" ht="12" customHeight="1">
      <c r="A23" s="14"/>
      <c r="B23" s="14"/>
      <c r="C23" s="14">
        <v>1.7150000000000001</v>
      </c>
      <c r="D23" s="81" t="s">
        <v>57</v>
      </c>
      <c r="E23" s="153"/>
      <c r="F23" s="154"/>
      <c r="G23" s="155"/>
      <c r="H23" s="5"/>
      <c r="I23" s="191">
        <v>8</v>
      </c>
      <c r="J23" s="151" t="s">
        <v>97</v>
      </c>
      <c r="L23"/>
      <c r="M23"/>
    </row>
    <row r="24" spans="1:13" ht="12" customHeight="1">
      <c r="A24" s="14"/>
      <c r="B24" s="14">
        <v>1.9830000000000001</v>
      </c>
      <c r="C24" s="14"/>
      <c r="D24" s="81" t="s">
        <v>57</v>
      </c>
      <c r="E24" s="153"/>
      <c r="F24" s="154"/>
      <c r="G24" s="155"/>
      <c r="H24" s="5"/>
      <c r="I24" s="145"/>
      <c r="J24" s="151" t="s">
        <v>76</v>
      </c>
      <c r="L24"/>
      <c r="M24"/>
    </row>
    <row r="25" spans="1:13" ht="12" customHeight="1">
      <c r="A25" s="14"/>
      <c r="B25" s="14"/>
      <c r="C25" s="14">
        <v>1.9930000000000001</v>
      </c>
      <c r="D25" s="81" t="s">
        <v>93</v>
      </c>
      <c r="E25" s="153"/>
      <c r="F25" s="154"/>
      <c r="G25" s="155"/>
      <c r="H25" s="5"/>
      <c r="I25" s="145"/>
      <c r="J25" s="151"/>
      <c r="L25"/>
      <c r="M25"/>
    </row>
    <row r="26" spans="1:13" ht="12" customHeight="1">
      <c r="A26" s="14"/>
      <c r="B26" s="14">
        <v>2.0739999999999998</v>
      </c>
      <c r="C26" s="14"/>
      <c r="D26" s="81" t="s">
        <v>56</v>
      </c>
      <c r="E26" s="153"/>
      <c r="F26" s="154"/>
      <c r="G26" s="155"/>
      <c r="H26" s="5"/>
      <c r="I26" s="145"/>
      <c r="J26" s="151"/>
      <c r="L26"/>
      <c r="M26"/>
    </row>
    <row r="27" spans="1:13" ht="12" customHeight="1">
      <c r="A27" s="14"/>
      <c r="B27" s="14">
        <v>2.173</v>
      </c>
      <c r="C27" s="14"/>
      <c r="D27" s="81" t="s">
        <v>57</v>
      </c>
      <c r="E27" s="153"/>
      <c r="F27" s="154"/>
      <c r="G27" s="155"/>
      <c r="H27" s="5"/>
      <c r="I27" s="145"/>
      <c r="J27" s="151"/>
      <c r="L27"/>
      <c r="M27"/>
    </row>
    <row r="28" spans="1:13" ht="12" customHeight="1">
      <c r="A28" s="14"/>
      <c r="B28" s="14"/>
      <c r="C28" s="14">
        <v>2.335</v>
      </c>
      <c r="D28" s="81" t="s">
        <v>56</v>
      </c>
      <c r="E28" s="153"/>
      <c r="F28" s="154"/>
      <c r="G28" s="155"/>
      <c r="H28" s="5"/>
      <c r="I28" s="145"/>
      <c r="J28" s="151"/>
      <c r="L28"/>
      <c r="M28"/>
    </row>
    <row r="29" spans="1:13" ht="12" customHeight="1">
      <c r="A29" s="14"/>
      <c r="B29" s="14">
        <v>2.3439999999999999</v>
      </c>
      <c r="C29" s="14"/>
      <c r="D29" s="81" t="s">
        <v>56</v>
      </c>
      <c r="E29" s="153"/>
      <c r="F29" s="154"/>
      <c r="G29" s="155"/>
      <c r="H29" s="5"/>
      <c r="I29" s="145"/>
      <c r="J29" s="151"/>
      <c r="L29"/>
      <c r="M29"/>
    </row>
    <row r="30" spans="1:13" ht="12" customHeight="1">
      <c r="A30" s="14"/>
      <c r="B30" s="14">
        <v>2.3820000000000001</v>
      </c>
      <c r="C30" s="14"/>
      <c r="D30" s="81" t="s">
        <v>56</v>
      </c>
      <c r="E30" s="153"/>
      <c r="F30" s="154"/>
      <c r="G30" s="155"/>
      <c r="H30" s="5"/>
      <c r="I30" s="145"/>
      <c r="J30" s="151"/>
      <c r="L30"/>
      <c r="M30"/>
    </row>
    <row r="31" spans="1:13" ht="12" customHeight="1">
      <c r="A31" s="14"/>
      <c r="B31" s="14"/>
      <c r="C31" s="14">
        <v>2.3839999999999999</v>
      </c>
      <c r="D31" s="81" t="s">
        <v>56</v>
      </c>
      <c r="E31" s="153"/>
      <c r="F31" s="154"/>
      <c r="G31" s="155"/>
      <c r="H31" s="5"/>
      <c r="I31" s="145"/>
      <c r="J31" s="151"/>
      <c r="L31"/>
      <c r="M31"/>
    </row>
    <row r="32" spans="1:13" ht="12" customHeight="1">
      <c r="A32" s="14"/>
      <c r="B32" s="14"/>
      <c r="C32" s="14">
        <v>2.4710000000000001</v>
      </c>
      <c r="D32" s="81" t="s">
        <v>57</v>
      </c>
      <c r="E32" s="153"/>
      <c r="F32" s="154"/>
      <c r="G32" s="155"/>
      <c r="H32" s="5"/>
      <c r="I32" s="145"/>
      <c r="J32" s="151" t="s">
        <v>76</v>
      </c>
      <c r="L32"/>
      <c r="M32"/>
    </row>
    <row r="33" spans="1:13" ht="12" customHeight="1">
      <c r="A33" s="14"/>
      <c r="B33" s="14">
        <v>2.8519999999999999</v>
      </c>
      <c r="C33" s="14"/>
      <c r="D33" s="81" t="s">
        <v>57</v>
      </c>
      <c r="E33" s="153"/>
      <c r="F33" s="154"/>
      <c r="G33" s="155"/>
      <c r="H33" s="5"/>
      <c r="I33" s="145"/>
      <c r="J33" s="151"/>
      <c r="L33"/>
      <c r="M33"/>
    </row>
    <row r="34" spans="1:13" ht="12" customHeight="1">
      <c r="A34" s="14"/>
      <c r="B34" s="14">
        <v>3.1480000000000001</v>
      </c>
      <c r="C34" s="14"/>
      <c r="D34" s="81" t="s">
        <v>57</v>
      </c>
      <c r="E34" s="153"/>
      <c r="F34" s="154"/>
      <c r="G34" s="155"/>
      <c r="H34" s="5"/>
      <c r="I34" s="5"/>
      <c r="J34" s="151"/>
      <c r="L34"/>
      <c r="M34"/>
    </row>
    <row r="35" spans="1:13" ht="12" customHeight="1">
      <c r="A35" s="14"/>
      <c r="B35" s="30">
        <v>3.1720000000000002</v>
      </c>
      <c r="C35" s="6"/>
      <c r="D35" s="81" t="s">
        <v>56</v>
      </c>
      <c r="E35" s="153"/>
      <c r="F35" s="154"/>
      <c r="G35" s="5"/>
      <c r="H35" s="5"/>
      <c r="I35" s="5"/>
      <c r="J35" s="156"/>
      <c r="L35"/>
      <c r="M35"/>
    </row>
    <row r="36" spans="1:13" ht="12" customHeight="1">
      <c r="A36" s="153"/>
      <c r="B36" s="83"/>
      <c r="C36" s="158">
        <v>3.1720000000000002</v>
      </c>
      <c r="D36" s="81" t="s">
        <v>57</v>
      </c>
      <c r="E36" s="153"/>
      <c r="F36" s="154"/>
      <c r="G36" s="159"/>
      <c r="H36" s="159"/>
      <c r="I36" s="159"/>
      <c r="J36" s="156"/>
      <c r="L36"/>
      <c r="M36"/>
    </row>
    <row r="37" spans="1:13" ht="12" customHeight="1">
      <c r="A37" s="84"/>
      <c r="B37" s="85"/>
      <c r="C37" s="86"/>
      <c r="D37" s="84"/>
      <c r="E37" s="152" t="s">
        <v>16</v>
      </c>
      <c r="F37" s="87">
        <f>SUM(F9:F35)</f>
        <v>130</v>
      </c>
      <c r="G37" s="87">
        <f>SUM(G9:G35)</f>
        <v>8</v>
      </c>
      <c r="H37" s="87">
        <f>SUM(H9:H35)</f>
        <v>8</v>
      </c>
      <c r="I37" s="87">
        <f>SUM(I9:I35)</f>
        <v>20</v>
      </c>
      <c r="J37" s="156"/>
      <c r="L37"/>
      <c r="M37"/>
    </row>
    <row r="38" spans="1:13" ht="12.75" customHeight="1"/>
    <row r="39" spans="1:13" ht="12.75" customHeight="1">
      <c r="I39" s="26">
        <f>COUNTIF(I9:I34,"truup on")</f>
        <v>0</v>
      </c>
    </row>
    <row r="40" spans="1:13" ht="12.75" customHeight="1">
      <c r="A40" s="4" t="s">
        <v>87</v>
      </c>
      <c r="B40" s="24"/>
      <c r="C40" s="20"/>
      <c r="D40" s="24"/>
      <c r="E40" s="24"/>
      <c r="F40" s="24"/>
      <c r="G40" s="24"/>
      <c r="H40" s="24"/>
      <c r="I40" s="24"/>
      <c r="J40" s="25"/>
    </row>
    <row r="41" spans="1:13" ht="12.75" customHeight="1">
      <c r="A41" s="174" t="s">
        <v>90</v>
      </c>
      <c r="B41" s="175"/>
      <c r="C41" s="174"/>
      <c r="D41" s="24"/>
      <c r="E41" s="24"/>
      <c r="F41" s="24"/>
      <c r="G41" s="24"/>
      <c r="H41" s="24"/>
      <c r="I41" s="24"/>
      <c r="J41" s="25"/>
    </row>
    <row r="42" spans="1:13" ht="33.75" customHeight="1">
      <c r="A42" s="240" t="s">
        <v>31</v>
      </c>
      <c r="B42" s="240" t="s">
        <v>22</v>
      </c>
      <c r="C42" s="240"/>
      <c r="D42" s="240" t="s">
        <v>68</v>
      </c>
      <c r="E42" s="240" t="s">
        <v>67</v>
      </c>
      <c r="F42" s="240" t="s">
        <v>81</v>
      </c>
      <c r="G42" s="240" t="s">
        <v>66</v>
      </c>
      <c r="H42" s="240" t="s">
        <v>65</v>
      </c>
      <c r="I42" s="240" t="s">
        <v>75</v>
      </c>
      <c r="J42" s="240" t="s">
        <v>9</v>
      </c>
      <c r="L42"/>
      <c r="M42"/>
    </row>
    <row r="43" spans="1:13" ht="33.75" customHeight="1" thickBot="1">
      <c r="A43" s="241"/>
      <c r="B43" s="80" t="s">
        <v>49</v>
      </c>
      <c r="C43" s="80" t="s">
        <v>50</v>
      </c>
      <c r="D43" s="241"/>
      <c r="E43" s="241"/>
      <c r="F43" s="241"/>
      <c r="G43" s="241"/>
      <c r="H43" s="241"/>
      <c r="I43" s="241"/>
      <c r="J43" s="241"/>
    </row>
    <row r="44" spans="1:13" ht="11.25" customHeight="1" thickTop="1">
      <c r="A44" s="125">
        <v>1</v>
      </c>
      <c r="B44" s="146"/>
      <c r="C44" s="88">
        <v>18.975999999999999</v>
      </c>
      <c r="D44" t="s">
        <v>56</v>
      </c>
      <c r="E44" s="149"/>
      <c r="F44" s="154">
        <v>15</v>
      </c>
      <c r="G44" s="149">
        <f>F44*0.1</f>
        <v>1.5</v>
      </c>
      <c r="H44" s="149">
        <v>1.5</v>
      </c>
      <c r="I44"/>
      <c r="J44" s="150" t="s">
        <v>86</v>
      </c>
    </row>
    <row r="45" spans="1:13" ht="11.25" customHeight="1">
      <c r="A45" s="125">
        <v>2</v>
      </c>
      <c r="B45" s="43"/>
      <c r="C45" s="146">
        <v>18.983000000000001</v>
      </c>
      <c r="D45" s="81" t="s">
        <v>56</v>
      </c>
      <c r="E45" s="140"/>
      <c r="F45" s="154">
        <v>20</v>
      </c>
      <c r="G45" s="140">
        <v>2</v>
      </c>
      <c r="H45" s="140">
        <v>2</v>
      </c>
      <c r="I45" s="81"/>
      <c r="J45" s="151" t="s">
        <v>89</v>
      </c>
    </row>
    <row r="46" spans="1:13" ht="11.25" customHeight="1">
      <c r="A46" s="125">
        <v>3</v>
      </c>
      <c r="B46" s="43">
        <v>19.274999999999999</v>
      </c>
      <c r="C46" s="146"/>
      <c r="D46" s="81" t="s">
        <v>93</v>
      </c>
      <c r="E46" s="140"/>
      <c r="F46" s="154">
        <v>15</v>
      </c>
      <c r="G46" s="140" t="s">
        <v>43</v>
      </c>
      <c r="H46" s="140" t="s">
        <v>43</v>
      </c>
      <c r="I46" s="81"/>
      <c r="J46" s="151" t="s">
        <v>89</v>
      </c>
    </row>
    <row r="47" spans="1:13" ht="11.25" customHeight="1">
      <c r="A47" s="125">
        <v>4</v>
      </c>
      <c r="B47" s="43">
        <v>19.391999999999999</v>
      </c>
      <c r="C47" s="146"/>
      <c r="D47" s="81" t="s">
        <v>56</v>
      </c>
      <c r="E47" s="140"/>
      <c r="F47" s="154">
        <v>20</v>
      </c>
      <c r="G47" s="140">
        <v>2</v>
      </c>
      <c r="H47" s="140">
        <v>2</v>
      </c>
      <c r="I47" s="81"/>
      <c r="J47" s="151" t="s">
        <v>89</v>
      </c>
    </row>
    <row r="48" spans="1:13" ht="11.25" customHeight="1">
      <c r="A48" s="125">
        <v>5</v>
      </c>
      <c r="B48" s="43">
        <v>19.419</v>
      </c>
      <c r="C48" s="146"/>
      <c r="D48" s="81" t="s">
        <v>56</v>
      </c>
      <c r="E48" s="140"/>
      <c r="F48" s="154">
        <v>15</v>
      </c>
      <c r="G48" s="140" t="s">
        <v>43</v>
      </c>
      <c r="H48" s="140" t="s">
        <v>43</v>
      </c>
      <c r="I48" s="81"/>
      <c r="J48" s="151" t="s">
        <v>89</v>
      </c>
    </row>
    <row r="49" spans="1:10" ht="11.25" customHeight="1">
      <c r="A49" s="125">
        <v>6</v>
      </c>
      <c r="B49" s="43"/>
      <c r="C49" s="146">
        <v>19.488</v>
      </c>
      <c r="D49" s="81" t="s">
        <v>57</v>
      </c>
      <c r="E49" s="14"/>
      <c r="F49" s="154">
        <v>15</v>
      </c>
      <c r="G49" s="140">
        <f t="shared" ref="G49" si="0">F49*0.1</f>
        <v>1.5</v>
      </c>
      <c r="H49" s="155">
        <v>1.5</v>
      </c>
      <c r="I49" s="81" t="s">
        <v>74</v>
      </c>
      <c r="J49" s="151" t="s">
        <v>89</v>
      </c>
    </row>
    <row r="50" spans="1:10" ht="11.25" customHeight="1">
      <c r="A50" s="125">
        <v>7</v>
      </c>
      <c r="B50" s="146"/>
      <c r="C50" s="88">
        <v>19.683</v>
      </c>
      <c r="D50" s="81" t="s">
        <v>57</v>
      </c>
      <c r="E50" s="14"/>
      <c r="F50" s="154">
        <v>15</v>
      </c>
      <c r="G50" s="140" t="s">
        <v>43</v>
      </c>
      <c r="H50" s="5" t="s">
        <v>43</v>
      </c>
      <c r="I50" s="81" t="s">
        <v>74</v>
      </c>
      <c r="J50" s="151" t="s">
        <v>89</v>
      </c>
    </row>
    <row r="51" spans="1:10" ht="11.25" customHeight="1">
      <c r="A51" s="125">
        <v>8</v>
      </c>
      <c r="B51" s="43">
        <v>19.692</v>
      </c>
      <c r="C51" s="146"/>
      <c r="D51" s="81" t="s">
        <v>57</v>
      </c>
      <c r="E51" s="14"/>
      <c r="F51" s="154">
        <v>20</v>
      </c>
      <c r="G51" s="140">
        <v>2</v>
      </c>
      <c r="H51" s="5">
        <v>2</v>
      </c>
      <c r="I51" s="81" t="s">
        <v>74</v>
      </c>
      <c r="J51" s="151" t="s">
        <v>89</v>
      </c>
    </row>
    <row r="52" spans="1:10" ht="11.25" customHeight="1">
      <c r="A52" s="125">
        <v>9</v>
      </c>
      <c r="B52" s="146"/>
      <c r="C52" s="88">
        <v>20.027999999999999</v>
      </c>
      <c r="D52" s="81" t="s">
        <v>57</v>
      </c>
      <c r="E52" s="14"/>
      <c r="F52" s="154">
        <v>15</v>
      </c>
      <c r="G52" s="140" t="s">
        <v>43</v>
      </c>
      <c r="H52" s="5" t="s">
        <v>43</v>
      </c>
      <c r="I52" s="81" t="s">
        <v>74</v>
      </c>
      <c r="J52" s="151" t="s">
        <v>76</v>
      </c>
    </row>
    <row r="53" spans="1:10" ht="11.25" customHeight="1">
      <c r="A53" s="125">
        <v>10</v>
      </c>
      <c r="B53" s="43">
        <v>20.061</v>
      </c>
      <c r="C53" s="146"/>
      <c r="D53" s="81" t="s">
        <v>57</v>
      </c>
      <c r="E53" s="14"/>
      <c r="F53" s="154">
        <v>20</v>
      </c>
      <c r="G53" s="140">
        <f>F53*0.1</f>
        <v>2</v>
      </c>
      <c r="H53" s="5">
        <v>2</v>
      </c>
      <c r="I53" s="81" t="s">
        <v>74</v>
      </c>
      <c r="J53" s="151" t="s">
        <v>76</v>
      </c>
    </row>
    <row r="54" spans="1:10" ht="11.25" customHeight="1">
      <c r="A54" s="125">
        <v>11</v>
      </c>
      <c r="B54" s="146"/>
      <c r="C54" s="88">
        <v>20.062999999999999</v>
      </c>
      <c r="D54" s="81" t="s">
        <v>56</v>
      </c>
      <c r="E54" s="14"/>
      <c r="F54" s="154">
        <v>20</v>
      </c>
      <c r="G54" s="140">
        <v>2</v>
      </c>
      <c r="H54" s="5">
        <v>2</v>
      </c>
      <c r="I54" s="81" t="s">
        <v>74</v>
      </c>
      <c r="J54" s="151" t="s">
        <v>76</v>
      </c>
    </row>
    <row r="55" spans="1:10" ht="11.25" customHeight="1">
      <c r="A55" s="125">
        <v>12</v>
      </c>
      <c r="B55" s="43"/>
      <c r="C55" s="146">
        <v>20.158000000000001</v>
      </c>
      <c r="D55" s="81" t="s">
        <v>57</v>
      </c>
      <c r="E55" s="14"/>
      <c r="F55" s="154">
        <v>20</v>
      </c>
      <c r="G55" s="140">
        <v>2</v>
      </c>
      <c r="H55" s="5">
        <v>2</v>
      </c>
      <c r="I55" s="81" t="s">
        <v>74</v>
      </c>
      <c r="J55" s="151" t="s">
        <v>89</v>
      </c>
    </row>
    <row r="56" spans="1:10" ht="11.25" customHeight="1">
      <c r="A56" s="125">
        <v>13</v>
      </c>
      <c r="B56" s="146"/>
      <c r="C56" s="88">
        <v>20.239999999999998</v>
      </c>
      <c r="D56" s="81" t="s">
        <v>56</v>
      </c>
      <c r="E56" s="14"/>
      <c r="F56" s="154">
        <v>20</v>
      </c>
      <c r="G56" s="140">
        <v>2</v>
      </c>
      <c r="H56" s="5">
        <f>F56*0.1</f>
        <v>2</v>
      </c>
      <c r="I56" s="81" t="s">
        <v>74</v>
      </c>
      <c r="J56" s="151"/>
    </row>
    <row r="57" spans="1:10" ht="11.25" customHeight="1">
      <c r="A57" s="125">
        <v>14</v>
      </c>
      <c r="B57" s="146"/>
      <c r="C57" s="88">
        <v>20.437999999999999</v>
      </c>
      <c r="D57" s="81" t="s">
        <v>88</v>
      </c>
      <c r="E57" s="14"/>
      <c r="F57" s="154">
        <v>15</v>
      </c>
      <c r="G57" s="140" t="s">
        <v>43</v>
      </c>
      <c r="H57" s="5" t="s">
        <v>43</v>
      </c>
      <c r="I57" s="81" t="s">
        <v>74</v>
      </c>
      <c r="J57" s="151"/>
    </row>
    <row r="58" spans="1:10" ht="11.25" customHeight="1">
      <c r="A58" s="125">
        <v>15</v>
      </c>
      <c r="B58" s="146"/>
      <c r="C58" s="88">
        <v>20.57</v>
      </c>
      <c r="D58" s="81" t="s">
        <v>56</v>
      </c>
      <c r="E58" s="14"/>
      <c r="F58" s="154">
        <v>20</v>
      </c>
      <c r="G58" s="140">
        <v>2</v>
      </c>
      <c r="H58" s="5">
        <v>2</v>
      </c>
      <c r="I58" s="81" t="s">
        <v>74</v>
      </c>
      <c r="J58" s="151"/>
    </row>
    <row r="59" spans="1:10" ht="11.25" customHeight="1">
      <c r="A59" s="125">
        <v>16</v>
      </c>
      <c r="B59" s="146"/>
      <c r="C59" s="88">
        <v>20.748999999999999</v>
      </c>
      <c r="D59" s="81" t="s">
        <v>56</v>
      </c>
      <c r="E59" s="14"/>
      <c r="F59" s="154">
        <v>15</v>
      </c>
      <c r="G59" s="140" t="s">
        <v>43</v>
      </c>
      <c r="H59" s="5" t="s">
        <v>43</v>
      </c>
      <c r="I59" s="81" t="s">
        <v>74</v>
      </c>
      <c r="J59" s="151"/>
    </row>
    <row r="60" spans="1:10" ht="11.25" customHeight="1">
      <c r="A60" s="125">
        <v>17</v>
      </c>
      <c r="B60" s="43">
        <v>20.844000000000001</v>
      </c>
      <c r="C60" s="146"/>
      <c r="D60" s="81" t="s">
        <v>56</v>
      </c>
      <c r="E60" s="14"/>
      <c r="F60" s="154">
        <v>20</v>
      </c>
      <c r="G60" s="140">
        <v>2</v>
      </c>
      <c r="H60" s="5">
        <v>2</v>
      </c>
      <c r="I60" s="81"/>
      <c r="J60" s="151"/>
    </row>
    <row r="61" spans="1:10" ht="11.25" customHeight="1">
      <c r="A61" s="125">
        <v>18</v>
      </c>
      <c r="B61" s="146">
        <v>20.946999999999999</v>
      </c>
      <c r="C61" s="88"/>
      <c r="D61" s="81" t="s">
        <v>56</v>
      </c>
      <c r="E61" s="14"/>
      <c r="F61" s="154">
        <v>20</v>
      </c>
      <c r="G61" s="140">
        <v>2</v>
      </c>
      <c r="H61" s="5">
        <v>2</v>
      </c>
      <c r="I61" s="81" t="s">
        <v>74</v>
      </c>
      <c r="J61" s="151" t="s">
        <v>76</v>
      </c>
    </row>
    <row r="62" spans="1:10" ht="11.25" customHeight="1">
      <c r="A62" s="125">
        <v>19</v>
      </c>
      <c r="B62" s="43"/>
      <c r="C62" s="146">
        <v>21.059000000000001</v>
      </c>
      <c r="D62" s="81" t="s">
        <v>56</v>
      </c>
      <c r="E62" s="14"/>
      <c r="F62" s="154">
        <v>20</v>
      </c>
      <c r="G62" s="140">
        <v>2</v>
      </c>
      <c r="H62" s="5">
        <v>2</v>
      </c>
      <c r="I62" s="81" t="s">
        <v>74</v>
      </c>
      <c r="J62" s="151" t="s">
        <v>76</v>
      </c>
    </row>
    <row r="63" spans="1:10" ht="11.25" customHeight="1">
      <c r="A63" s="125">
        <v>20</v>
      </c>
      <c r="B63" s="146"/>
      <c r="C63" s="88">
        <v>21.114999999999998</v>
      </c>
      <c r="D63" s="81" t="s">
        <v>56</v>
      </c>
      <c r="E63" s="14"/>
      <c r="F63" s="154">
        <v>20</v>
      </c>
      <c r="G63" s="140" t="s">
        <v>43</v>
      </c>
      <c r="H63" s="5" t="s">
        <v>43</v>
      </c>
      <c r="I63" s="81" t="s">
        <v>74</v>
      </c>
      <c r="J63" s="151" t="s">
        <v>76</v>
      </c>
    </row>
    <row r="64" spans="1:10" ht="11.25" customHeight="1">
      <c r="A64" s="125">
        <v>21</v>
      </c>
      <c r="B64" s="146"/>
      <c r="C64" s="88">
        <v>21.215</v>
      </c>
      <c r="D64" s="81" t="s">
        <v>56</v>
      </c>
      <c r="E64" s="14"/>
      <c r="F64" s="154">
        <v>20</v>
      </c>
      <c r="G64" s="140" t="s">
        <v>43</v>
      </c>
      <c r="H64" s="5" t="s">
        <v>43</v>
      </c>
      <c r="I64" s="81" t="s">
        <v>74</v>
      </c>
      <c r="J64" s="151" t="s">
        <v>76</v>
      </c>
    </row>
    <row r="65" spans="1:10" ht="11.25" customHeight="1">
      <c r="A65" s="125">
        <v>22</v>
      </c>
      <c r="B65" s="43">
        <v>21.684000000000001</v>
      </c>
      <c r="C65" s="146"/>
      <c r="D65" s="81" t="s">
        <v>57</v>
      </c>
      <c r="E65" s="14"/>
      <c r="F65" s="154">
        <v>20</v>
      </c>
      <c r="G65" s="140">
        <v>2</v>
      </c>
      <c r="H65" s="5">
        <v>2</v>
      </c>
      <c r="I65" s="81" t="s">
        <v>74</v>
      </c>
      <c r="J65" s="151" t="s">
        <v>76</v>
      </c>
    </row>
    <row r="66" spans="1:10" ht="11.25" customHeight="1">
      <c r="A66" s="125">
        <v>23</v>
      </c>
      <c r="B66" s="43"/>
      <c r="C66" s="146">
        <v>22.033000000000001</v>
      </c>
      <c r="D66" s="81" t="s">
        <v>57</v>
      </c>
      <c r="E66" s="14"/>
      <c r="F66" s="154">
        <v>20</v>
      </c>
      <c r="G66" s="140">
        <v>2</v>
      </c>
      <c r="H66" s="5">
        <v>2</v>
      </c>
      <c r="I66" s="81" t="s">
        <v>74</v>
      </c>
      <c r="J66" s="151" t="s">
        <v>76</v>
      </c>
    </row>
    <row r="67" spans="1:10" ht="11.25" customHeight="1">
      <c r="A67" s="125">
        <v>24</v>
      </c>
      <c r="B67" s="146"/>
      <c r="C67" s="88">
        <v>22.265000000000001</v>
      </c>
      <c r="D67" s="81" t="s">
        <v>57</v>
      </c>
      <c r="E67" s="14"/>
      <c r="F67" s="154">
        <v>20</v>
      </c>
      <c r="G67" s="140">
        <v>2</v>
      </c>
      <c r="H67" s="5">
        <v>2</v>
      </c>
      <c r="I67" s="81" t="s">
        <v>74</v>
      </c>
      <c r="J67" s="151" t="s">
        <v>76</v>
      </c>
    </row>
    <row r="68" spans="1:10" ht="11.25" customHeight="1">
      <c r="A68" s="125">
        <v>25</v>
      </c>
      <c r="B68" s="43"/>
      <c r="C68" s="146">
        <v>22.356999999999999</v>
      </c>
      <c r="D68" s="81" t="s">
        <v>56</v>
      </c>
      <c r="E68" s="14"/>
      <c r="F68" s="154">
        <v>20</v>
      </c>
      <c r="G68" s="140">
        <v>2</v>
      </c>
      <c r="H68" s="5">
        <v>2</v>
      </c>
      <c r="I68" s="81" t="s">
        <v>74</v>
      </c>
      <c r="J68" s="151" t="s">
        <v>76</v>
      </c>
    </row>
    <row r="69" spans="1:10" ht="11.25" customHeight="1">
      <c r="A69" s="157"/>
      <c r="B69" s="158"/>
      <c r="C69" s="158"/>
      <c r="D69" s="81"/>
      <c r="E69" s="153"/>
      <c r="F69" s="154"/>
      <c r="G69" s="84"/>
      <c r="H69" s="159"/>
      <c r="I69" s="151"/>
      <c r="J69" s="151"/>
    </row>
    <row r="70" spans="1:10" ht="11.25" customHeight="1">
      <c r="A70" s="84"/>
      <c r="B70" s="86"/>
      <c r="C70" s="86"/>
      <c r="D70" s="84"/>
      <c r="E70" s="152" t="s">
        <v>16</v>
      </c>
      <c r="F70" s="87">
        <f>SUM(F44:F68)</f>
        <v>460</v>
      </c>
      <c r="G70" s="87">
        <f>SUM(G44:G68)</f>
        <v>33</v>
      </c>
      <c r="H70" s="87">
        <f>SUM(H44:H68)</f>
        <v>33</v>
      </c>
      <c r="I70" s="87">
        <f>SUM(I44:I68)</f>
        <v>0</v>
      </c>
      <c r="J70" s="33"/>
    </row>
    <row r="71" spans="1:10" ht="12.75" customHeight="1"/>
    <row r="72" spans="1:10" ht="12.75" customHeight="1">
      <c r="I72" s="26">
        <f>COUNTIF(I44:I68,"truup on")</f>
        <v>19</v>
      </c>
    </row>
  </sheetData>
  <mergeCells count="18">
    <mergeCell ref="G42:G43"/>
    <mergeCell ref="H42:H43"/>
    <mergeCell ref="I42:I43"/>
    <mergeCell ref="J42:J43"/>
    <mergeCell ref="A42:A43"/>
    <mergeCell ref="B42:C42"/>
    <mergeCell ref="D42:D43"/>
    <mergeCell ref="E42:E43"/>
    <mergeCell ref="F42:F43"/>
    <mergeCell ref="G7:G8"/>
    <mergeCell ref="H7:H8"/>
    <mergeCell ref="I7:I8"/>
    <mergeCell ref="J7:J8"/>
    <mergeCell ref="A7:A8"/>
    <mergeCell ref="B7:C7"/>
    <mergeCell ref="D7:D8"/>
    <mergeCell ref="E7:E8"/>
    <mergeCell ref="F7:F8"/>
  </mergeCells>
  <phoneticPr fontId="0" type="noConversion"/>
  <pageMargins left="0.39370078740157483" right="0.39370078740157483" top="0.86614173228346458" bottom="0.35433070866141736" header="0.27559055118110237" footer="0.35433070866141736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6"/>
  <sheetViews>
    <sheetView workbookViewId="0">
      <selection activeCell="F45" sqref="F45"/>
    </sheetView>
  </sheetViews>
  <sheetFormatPr defaultRowHeight="12.75"/>
  <cols>
    <col min="1" max="1" width="7.7109375" style="32" customWidth="1"/>
    <col min="2" max="3" width="10.85546875" style="32" customWidth="1"/>
    <col min="4" max="5" width="12.28515625" style="32" customWidth="1"/>
    <col min="6" max="6" width="13.28515625" style="32" customWidth="1"/>
    <col min="7" max="7" width="23.85546875" style="89" customWidth="1"/>
    <col min="8" max="8" width="10.42578125" style="89" customWidth="1"/>
    <col min="9" max="216" width="9.140625" style="32"/>
    <col min="217" max="217" width="5" style="32" customWidth="1"/>
    <col min="218" max="219" width="10.85546875" style="32" customWidth="1"/>
    <col min="220" max="221" width="11.140625" style="32" customWidth="1"/>
    <col min="222" max="223" width="10.5703125" style="32" customWidth="1"/>
    <col min="224" max="224" width="16.42578125" style="32" customWidth="1"/>
    <col min="225" max="472" width="9.140625" style="32"/>
    <col min="473" max="473" width="5" style="32" customWidth="1"/>
    <col min="474" max="475" width="10.85546875" style="32" customWidth="1"/>
    <col min="476" max="477" width="11.140625" style="32" customWidth="1"/>
    <col min="478" max="479" width="10.5703125" style="32" customWidth="1"/>
    <col min="480" max="480" width="16.42578125" style="32" customWidth="1"/>
    <col min="481" max="728" width="9.140625" style="32"/>
    <col min="729" max="729" width="5" style="32" customWidth="1"/>
    <col min="730" max="731" width="10.85546875" style="32" customWidth="1"/>
    <col min="732" max="733" width="11.140625" style="32" customWidth="1"/>
    <col min="734" max="735" width="10.5703125" style="32" customWidth="1"/>
    <col min="736" max="736" width="16.42578125" style="32" customWidth="1"/>
    <col min="737" max="984" width="9.140625" style="32"/>
    <col min="985" max="985" width="5" style="32" customWidth="1"/>
    <col min="986" max="987" width="10.85546875" style="32" customWidth="1"/>
    <col min="988" max="989" width="11.140625" style="32" customWidth="1"/>
    <col min="990" max="991" width="10.5703125" style="32" customWidth="1"/>
    <col min="992" max="992" width="16.42578125" style="32" customWidth="1"/>
    <col min="993" max="1240" width="9.140625" style="32"/>
    <col min="1241" max="1241" width="5" style="32" customWidth="1"/>
    <col min="1242" max="1243" width="10.85546875" style="32" customWidth="1"/>
    <col min="1244" max="1245" width="11.140625" style="32" customWidth="1"/>
    <col min="1246" max="1247" width="10.5703125" style="32" customWidth="1"/>
    <col min="1248" max="1248" width="16.42578125" style="32" customWidth="1"/>
    <col min="1249" max="1496" width="9.140625" style="32"/>
    <col min="1497" max="1497" width="5" style="32" customWidth="1"/>
    <col min="1498" max="1499" width="10.85546875" style="32" customWidth="1"/>
    <col min="1500" max="1501" width="11.140625" style="32" customWidth="1"/>
    <col min="1502" max="1503" width="10.5703125" style="32" customWidth="1"/>
    <col min="1504" max="1504" width="16.42578125" style="32" customWidth="1"/>
    <col min="1505" max="1752" width="9.140625" style="32"/>
    <col min="1753" max="1753" width="5" style="32" customWidth="1"/>
    <col min="1754" max="1755" width="10.85546875" style="32" customWidth="1"/>
    <col min="1756" max="1757" width="11.140625" style="32" customWidth="1"/>
    <col min="1758" max="1759" width="10.5703125" style="32" customWidth="1"/>
    <col min="1760" max="1760" width="16.42578125" style="32" customWidth="1"/>
    <col min="1761" max="2008" width="9.140625" style="32"/>
    <col min="2009" max="2009" width="5" style="32" customWidth="1"/>
    <col min="2010" max="2011" width="10.85546875" style="32" customWidth="1"/>
    <col min="2012" max="2013" width="11.140625" style="32" customWidth="1"/>
    <col min="2014" max="2015" width="10.5703125" style="32" customWidth="1"/>
    <col min="2016" max="2016" width="16.42578125" style="32" customWidth="1"/>
    <col min="2017" max="2264" width="9.140625" style="32"/>
    <col min="2265" max="2265" width="5" style="32" customWidth="1"/>
    <col min="2266" max="2267" width="10.85546875" style="32" customWidth="1"/>
    <col min="2268" max="2269" width="11.140625" style="32" customWidth="1"/>
    <col min="2270" max="2271" width="10.5703125" style="32" customWidth="1"/>
    <col min="2272" max="2272" width="16.42578125" style="32" customWidth="1"/>
    <col min="2273" max="2520" width="9.140625" style="32"/>
    <col min="2521" max="2521" width="5" style="32" customWidth="1"/>
    <col min="2522" max="2523" width="10.85546875" style="32" customWidth="1"/>
    <col min="2524" max="2525" width="11.140625" style="32" customWidth="1"/>
    <col min="2526" max="2527" width="10.5703125" style="32" customWidth="1"/>
    <col min="2528" max="2528" width="16.42578125" style="32" customWidth="1"/>
    <col min="2529" max="2776" width="9.140625" style="32"/>
    <col min="2777" max="2777" width="5" style="32" customWidth="1"/>
    <col min="2778" max="2779" width="10.85546875" style="32" customWidth="1"/>
    <col min="2780" max="2781" width="11.140625" style="32" customWidth="1"/>
    <col min="2782" max="2783" width="10.5703125" style="32" customWidth="1"/>
    <col min="2784" max="2784" width="16.42578125" style="32" customWidth="1"/>
    <col min="2785" max="3032" width="9.140625" style="32"/>
    <col min="3033" max="3033" width="5" style="32" customWidth="1"/>
    <col min="3034" max="3035" width="10.85546875" style="32" customWidth="1"/>
    <col min="3036" max="3037" width="11.140625" style="32" customWidth="1"/>
    <col min="3038" max="3039" width="10.5703125" style="32" customWidth="1"/>
    <col min="3040" max="3040" width="16.42578125" style="32" customWidth="1"/>
    <col min="3041" max="3288" width="9.140625" style="32"/>
    <col min="3289" max="3289" width="5" style="32" customWidth="1"/>
    <col min="3290" max="3291" width="10.85546875" style="32" customWidth="1"/>
    <col min="3292" max="3293" width="11.140625" style="32" customWidth="1"/>
    <col min="3294" max="3295" width="10.5703125" style="32" customWidth="1"/>
    <col min="3296" max="3296" width="16.42578125" style="32" customWidth="1"/>
    <col min="3297" max="3544" width="9.140625" style="32"/>
    <col min="3545" max="3545" width="5" style="32" customWidth="1"/>
    <col min="3546" max="3547" width="10.85546875" style="32" customWidth="1"/>
    <col min="3548" max="3549" width="11.140625" style="32" customWidth="1"/>
    <col min="3550" max="3551" width="10.5703125" style="32" customWidth="1"/>
    <col min="3552" max="3552" width="16.42578125" style="32" customWidth="1"/>
    <col min="3553" max="3800" width="9.140625" style="32"/>
    <col min="3801" max="3801" width="5" style="32" customWidth="1"/>
    <col min="3802" max="3803" width="10.85546875" style="32" customWidth="1"/>
    <col min="3804" max="3805" width="11.140625" style="32" customWidth="1"/>
    <col min="3806" max="3807" width="10.5703125" style="32" customWidth="1"/>
    <col min="3808" max="3808" width="16.42578125" style="32" customWidth="1"/>
    <col min="3809" max="4056" width="9.140625" style="32"/>
    <col min="4057" max="4057" width="5" style="32" customWidth="1"/>
    <col min="4058" max="4059" width="10.85546875" style="32" customWidth="1"/>
    <col min="4060" max="4061" width="11.140625" style="32" customWidth="1"/>
    <col min="4062" max="4063" width="10.5703125" style="32" customWidth="1"/>
    <col min="4064" max="4064" width="16.42578125" style="32" customWidth="1"/>
    <col min="4065" max="4312" width="9.140625" style="32"/>
    <col min="4313" max="4313" width="5" style="32" customWidth="1"/>
    <col min="4314" max="4315" width="10.85546875" style="32" customWidth="1"/>
    <col min="4316" max="4317" width="11.140625" style="32" customWidth="1"/>
    <col min="4318" max="4319" width="10.5703125" style="32" customWidth="1"/>
    <col min="4320" max="4320" width="16.42578125" style="32" customWidth="1"/>
    <col min="4321" max="4568" width="9.140625" style="32"/>
    <col min="4569" max="4569" width="5" style="32" customWidth="1"/>
    <col min="4570" max="4571" width="10.85546875" style="32" customWidth="1"/>
    <col min="4572" max="4573" width="11.140625" style="32" customWidth="1"/>
    <col min="4574" max="4575" width="10.5703125" style="32" customWidth="1"/>
    <col min="4576" max="4576" width="16.42578125" style="32" customWidth="1"/>
    <col min="4577" max="4824" width="9.140625" style="32"/>
    <col min="4825" max="4825" width="5" style="32" customWidth="1"/>
    <col min="4826" max="4827" width="10.85546875" style="32" customWidth="1"/>
    <col min="4828" max="4829" width="11.140625" style="32" customWidth="1"/>
    <col min="4830" max="4831" width="10.5703125" style="32" customWidth="1"/>
    <col min="4832" max="4832" width="16.42578125" style="32" customWidth="1"/>
    <col min="4833" max="5080" width="9.140625" style="32"/>
    <col min="5081" max="5081" width="5" style="32" customWidth="1"/>
    <col min="5082" max="5083" width="10.85546875" style="32" customWidth="1"/>
    <col min="5084" max="5085" width="11.140625" style="32" customWidth="1"/>
    <col min="5086" max="5087" width="10.5703125" style="32" customWidth="1"/>
    <col min="5088" max="5088" width="16.42578125" style="32" customWidth="1"/>
    <col min="5089" max="5336" width="9.140625" style="32"/>
    <col min="5337" max="5337" width="5" style="32" customWidth="1"/>
    <col min="5338" max="5339" width="10.85546875" style="32" customWidth="1"/>
    <col min="5340" max="5341" width="11.140625" style="32" customWidth="1"/>
    <col min="5342" max="5343" width="10.5703125" style="32" customWidth="1"/>
    <col min="5344" max="5344" width="16.42578125" style="32" customWidth="1"/>
    <col min="5345" max="5592" width="9.140625" style="32"/>
    <col min="5593" max="5593" width="5" style="32" customWidth="1"/>
    <col min="5594" max="5595" width="10.85546875" style="32" customWidth="1"/>
    <col min="5596" max="5597" width="11.140625" style="32" customWidth="1"/>
    <col min="5598" max="5599" width="10.5703125" style="32" customWidth="1"/>
    <col min="5600" max="5600" width="16.42578125" style="32" customWidth="1"/>
    <col min="5601" max="5848" width="9.140625" style="32"/>
    <col min="5849" max="5849" width="5" style="32" customWidth="1"/>
    <col min="5850" max="5851" width="10.85546875" style="32" customWidth="1"/>
    <col min="5852" max="5853" width="11.140625" style="32" customWidth="1"/>
    <col min="5854" max="5855" width="10.5703125" style="32" customWidth="1"/>
    <col min="5856" max="5856" width="16.42578125" style="32" customWidth="1"/>
    <col min="5857" max="6104" width="9.140625" style="32"/>
    <col min="6105" max="6105" width="5" style="32" customWidth="1"/>
    <col min="6106" max="6107" width="10.85546875" style="32" customWidth="1"/>
    <col min="6108" max="6109" width="11.140625" style="32" customWidth="1"/>
    <col min="6110" max="6111" width="10.5703125" style="32" customWidth="1"/>
    <col min="6112" max="6112" width="16.42578125" style="32" customWidth="1"/>
    <col min="6113" max="6360" width="9.140625" style="32"/>
    <col min="6361" max="6361" width="5" style="32" customWidth="1"/>
    <col min="6362" max="6363" width="10.85546875" style="32" customWidth="1"/>
    <col min="6364" max="6365" width="11.140625" style="32" customWidth="1"/>
    <col min="6366" max="6367" width="10.5703125" style="32" customWidth="1"/>
    <col min="6368" max="6368" width="16.42578125" style="32" customWidth="1"/>
    <col min="6369" max="6616" width="9.140625" style="32"/>
    <col min="6617" max="6617" width="5" style="32" customWidth="1"/>
    <col min="6618" max="6619" width="10.85546875" style="32" customWidth="1"/>
    <col min="6620" max="6621" width="11.140625" style="32" customWidth="1"/>
    <col min="6622" max="6623" width="10.5703125" style="32" customWidth="1"/>
    <col min="6624" max="6624" width="16.42578125" style="32" customWidth="1"/>
    <col min="6625" max="6872" width="9.140625" style="32"/>
    <col min="6873" max="6873" width="5" style="32" customWidth="1"/>
    <col min="6874" max="6875" width="10.85546875" style="32" customWidth="1"/>
    <col min="6876" max="6877" width="11.140625" style="32" customWidth="1"/>
    <col min="6878" max="6879" width="10.5703125" style="32" customWidth="1"/>
    <col min="6880" max="6880" width="16.42578125" style="32" customWidth="1"/>
    <col min="6881" max="7128" width="9.140625" style="32"/>
    <col min="7129" max="7129" width="5" style="32" customWidth="1"/>
    <col min="7130" max="7131" width="10.85546875" style="32" customWidth="1"/>
    <col min="7132" max="7133" width="11.140625" style="32" customWidth="1"/>
    <col min="7134" max="7135" width="10.5703125" style="32" customWidth="1"/>
    <col min="7136" max="7136" width="16.42578125" style="32" customWidth="1"/>
    <col min="7137" max="7384" width="9.140625" style="32"/>
    <col min="7385" max="7385" width="5" style="32" customWidth="1"/>
    <col min="7386" max="7387" width="10.85546875" style="32" customWidth="1"/>
    <col min="7388" max="7389" width="11.140625" style="32" customWidth="1"/>
    <col min="7390" max="7391" width="10.5703125" style="32" customWidth="1"/>
    <col min="7392" max="7392" width="16.42578125" style="32" customWidth="1"/>
    <col min="7393" max="7640" width="9.140625" style="32"/>
    <col min="7641" max="7641" width="5" style="32" customWidth="1"/>
    <col min="7642" max="7643" width="10.85546875" style="32" customWidth="1"/>
    <col min="7644" max="7645" width="11.140625" style="32" customWidth="1"/>
    <col min="7646" max="7647" width="10.5703125" style="32" customWidth="1"/>
    <col min="7648" max="7648" width="16.42578125" style="32" customWidth="1"/>
    <col min="7649" max="7896" width="9.140625" style="32"/>
    <col min="7897" max="7897" width="5" style="32" customWidth="1"/>
    <col min="7898" max="7899" width="10.85546875" style="32" customWidth="1"/>
    <col min="7900" max="7901" width="11.140625" style="32" customWidth="1"/>
    <col min="7902" max="7903" width="10.5703125" style="32" customWidth="1"/>
    <col min="7904" max="7904" width="16.42578125" style="32" customWidth="1"/>
    <col min="7905" max="8152" width="9.140625" style="32"/>
    <col min="8153" max="8153" width="5" style="32" customWidth="1"/>
    <col min="8154" max="8155" width="10.85546875" style="32" customWidth="1"/>
    <col min="8156" max="8157" width="11.140625" style="32" customWidth="1"/>
    <col min="8158" max="8159" width="10.5703125" style="32" customWidth="1"/>
    <col min="8160" max="8160" width="16.42578125" style="32" customWidth="1"/>
    <col min="8161" max="8408" width="9.140625" style="32"/>
    <col min="8409" max="8409" width="5" style="32" customWidth="1"/>
    <col min="8410" max="8411" width="10.85546875" style="32" customWidth="1"/>
    <col min="8412" max="8413" width="11.140625" style="32" customWidth="1"/>
    <col min="8414" max="8415" width="10.5703125" style="32" customWidth="1"/>
    <col min="8416" max="8416" width="16.42578125" style="32" customWidth="1"/>
    <col min="8417" max="8664" width="9.140625" style="32"/>
    <col min="8665" max="8665" width="5" style="32" customWidth="1"/>
    <col min="8666" max="8667" width="10.85546875" style="32" customWidth="1"/>
    <col min="8668" max="8669" width="11.140625" style="32" customWidth="1"/>
    <col min="8670" max="8671" width="10.5703125" style="32" customWidth="1"/>
    <col min="8672" max="8672" width="16.42578125" style="32" customWidth="1"/>
    <col min="8673" max="8920" width="9.140625" style="32"/>
    <col min="8921" max="8921" width="5" style="32" customWidth="1"/>
    <col min="8922" max="8923" width="10.85546875" style="32" customWidth="1"/>
    <col min="8924" max="8925" width="11.140625" style="32" customWidth="1"/>
    <col min="8926" max="8927" width="10.5703125" style="32" customWidth="1"/>
    <col min="8928" max="8928" width="16.42578125" style="32" customWidth="1"/>
    <col min="8929" max="9176" width="9.140625" style="32"/>
    <col min="9177" max="9177" width="5" style="32" customWidth="1"/>
    <col min="9178" max="9179" width="10.85546875" style="32" customWidth="1"/>
    <col min="9180" max="9181" width="11.140625" style="32" customWidth="1"/>
    <col min="9182" max="9183" width="10.5703125" style="32" customWidth="1"/>
    <col min="9184" max="9184" width="16.42578125" style="32" customWidth="1"/>
    <col min="9185" max="9432" width="9.140625" style="32"/>
    <col min="9433" max="9433" width="5" style="32" customWidth="1"/>
    <col min="9434" max="9435" width="10.85546875" style="32" customWidth="1"/>
    <col min="9436" max="9437" width="11.140625" style="32" customWidth="1"/>
    <col min="9438" max="9439" width="10.5703125" style="32" customWidth="1"/>
    <col min="9440" max="9440" width="16.42578125" style="32" customWidth="1"/>
    <col min="9441" max="9688" width="9.140625" style="32"/>
    <col min="9689" max="9689" width="5" style="32" customWidth="1"/>
    <col min="9690" max="9691" width="10.85546875" style="32" customWidth="1"/>
    <col min="9692" max="9693" width="11.140625" style="32" customWidth="1"/>
    <col min="9694" max="9695" width="10.5703125" style="32" customWidth="1"/>
    <col min="9696" max="9696" width="16.42578125" style="32" customWidth="1"/>
    <col min="9697" max="9944" width="9.140625" style="32"/>
    <col min="9945" max="9945" width="5" style="32" customWidth="1"/>
    <col min="9946" max="9947" width="10.85546875" style="32" customWidth="1"/>
    <col min="9948" max="9949" width="11.140625" style="32" customWidth="1"/>
    <col min="9950" max="9951" width="10.5703125" style="32" customWidth="1"/>
    <col min="9952" max="9952" width="16.42578125" style="32" customWidth="1"/>
    <col min="9953" max="10200" width="9.140625" style="32"/>
    <col min="10201" max="10201" width="5" style="32" customWidth="1"/>
    <col min="10202" max="10203" width="10.85546875" style="32" customWidth="1"/>
    <col min="10204" max="10205" width="11.140625" style="32" customWidth="1"/>
    <col min="10206" max="10207" width="10.5703125" style="32" customWidth="1"/>
    <col min="10208" max="10208" width="16.42578125" style="32" customWidth="1"/>
    <col min="10209" max="10456" width="9.140625" style="32"/>
    <col min="10457" max="10457" width="5" style="32" customWidth="1"/>
    <col min="10458" max="10459" width="10.85546875" style="32" customWidth="1"/>
    <col min="10460" max="10461" width="11.140625" style="32" customWidth="1"/>
    <col min="10462" max="10463" width="10.5703125" style="32" customWidth="1"/>
    <col min="10464" max="10464" width="16.42578125" style="32" customWidth="1"/>
    <col min="10465" max="10712" width="9.140625" style="32"/>
    <col min="10713" max="10713" width="5" style="32" customWidth="1"/>
    <col min="10714" max="10715" width="10.85546875" style="32" customWidth="1"/>
    <col min="10716" max="10717" width="11.140625" style="32" customWidth="1"/>
    <col min="10718" max="10719" width="10.5703125" style="32" customWidth="1"/>
    <col min="10720" max="10720" width="16.42578125" style="32" customWidth="1"/>
    <col min="10721" max="10968" width="9.140625" style="32"/>
    <col min="10969" max="10969" width="5" style="32" customWidth="1"/>
    <col min="10970" max="10971" width="10.85546875" style="32" customWidth="1"/>
    <col min="10972" max="10973" width="11.140625" style="32" customWidth="1"/>
    <col min="10974" max="10975" width="10.5703125" style="32" customWidth="1"/>
    <col min="10976" max="10976" width="16.42578125" style="32" customWidth="1"/>
    <col min="10977" max="11224" width="9.140625" style="32"/>
    <col min="11225" max="11225" width="5" style="32" customWidth="1"/>
    <col min="11226" max="11227" width="10.85546875" style="32" customWidth="1"/>
    <col min="11228" max="11229" width="11.140625" style="32" customWidth="1"/>
    <col min="11230" max="11231" width="10.5703125" style="32" customWidth="1"/>
    <col min="11232" max="11232" width="16.42578125" style="32" customWidth="1"/>
    <col min="11233" max="11480" width="9.140625" style="32"/>
    <col min="11481" max="11481" width="5" style="32" customWidth="1"/>
    <col min="11482" max="11483" width="10.85546875" style="32" customWidth="1"/>
    <col min="11484" max="11485" width="11.140625" style="32" customWidth="1"/>
    <col min="11486" max="11487" width="10.5703125" style="32" customWidth="1"/>
    <col min="11488" max="11488" width="16.42578125" style="32" customWidth="1"/>
    <col min="11489" max="11736" width="9.140625" style="32"/>
    <col min="11737" max="11737" width="5" style="32" customWidth="1"/>
    <col min="11738" max="11739" width="10.85546875" style="32" customWidth="1"/>
    <col min="11740" max="11741" width="11.140625" style="32" customWidth="1"/>
    <col min="11742" max="11743" width="10.5703125" style="32" customWidth="1"/>
    <col min="11744" max="11744" width="16.42578125" style="32" customWidth="1"/>
    <col min="11745" max="11992" width="9.140625" style="32"/>
    <col min="11993" max="11993" width="5" style="32" customWidth="1"/>
    <col min="11994" max="11995" width="10.85546875" style="32" customWidth="1"/>
    <col min="11996" max="11997" width="11.140625" style="32" customWidth="1"/>
    <col min="11998" max="11999" width="10.5703125" style="32" customWidth="1"/>
    <col min="12000" max="12000" width="16.42578125" style="32" customWidth="1"/>
    <col min="12001" max="12248" width="9.140625" style="32"/>
    <col min="12249" max="12249" width="5" style="32" customWidth="1"/>
    <col min="12250" max="12251" width="10.85546875" style="32" customWidth="1"/>
    <col min="12252" max="12253" width="11.140625" style="32" customWidth="1"/>
    <col min="12254" max="12255" width="10.5703125" style="32" customWidth="1"/>
    <col min="12256" max="12256" width="16.42578125" style="32" customWidth="1"/>
    <col min="12257" max="12504" width="9.140625" style="32"/>
    <col min="12505" max="12505" width="5" style="32" customWidth="1"/>
    <col min="12506" max="12507" width="10.85546875" style="32" customWidth="1"/>
    <col min="12508" max="12509" width="11.140625" style="32" customWidth="1"/>
    <col min="12510" max="12511" width="10.5703125" style="32" customWidth="1"/>
    <col min="12512" max="12512" width="16.42578125" style="32" customWidth="1"/>
    <col min="12513" max="12760" width="9.140625" style="32"/>
    <col min="12761" max="12761" width="5" style="32" customWidth="1"/>
    <col min="12762" max="12763" width="10.85546875" style="32" customWidth="1"/>
    <col min="12764" max="12765" width="11.140625" style="32" customWidth="1"/>
    <col min="12766" max="12767" width="10.5703125" style="32" customWidth="1"/>
    <col min="12768" max="12768" width="16.42578125" style="32" customWidth="1"/>
    <col min="12769" max="13016" width="9.140625" style="32"/>
    <col min="13017" max="13017" width="5" style="32" customWidth="1"/>
    <col min="13018" max="13019" width="10.85546875" style="32" customWidth="1"/>
    <col min="13020" max="13021" width="11.140625" style="32" customWidth="1"/>
    <col min="13022" max="13023" width="10.5703125" style="32" customWidth="1"/>
    <col min="13024" max="13024" width="16.42578125" style="32" customWidth="1"/>
    <col min="13025" max="13272" width="9.140625" style="32"/>
    <col min="13273" max="13273" width="5" style="32" customWidth="1"/>
    <col min="13274" max="13275" width="10.85546875" style="32" customWidth="1"/>
    <col min="13276" max="13277" width="11.140625" style="32" customWidth="1"/>
    <col min="13278" max="13279" width="10.5703125" style="32" customWidth="1"/>
    <col min="13280" max="13280" width="16.42578125" style="32" customWidth="1"/>
    <col min="13281" max="13528" width="9.140625" style="32"/>
    <col min="13529" max="13529" width="5" style="32" customWidth="1"/>
    <col min="13530" max="13531" width="10.85546875" style="32" customWidth="1"/>
    <col min="13532" max="13533" width="11.140625" style="32" customWidth="1"/>
    <col min="13534" max="13535" width="10.5703125" style="32" customWidth="1"/>
    <col min="13536" max="13536" width="16.42578125" style="32" customWidth="1"/>
    <col min="13537" max="13784" width="9.140625" style="32"/>
    <col min="13785" max="13785" width="5" style="32" customWidth="1"/>
    <col min="13786" max="13787" width="10.85546875" style="32" customWidth="1"/>
    <col min="13788" max="13789" width="11.140625" style="32" customWidth="1"/>
    <col min="13790" max="13791" width="10.5703125" style="32" customWidth="1"/>
    <col min="13792" max="13792" width="16.42578125" style="32" customWidth="1"/>
    <col min="13793" max="14040" width="9.140625" style="32"/>
    <col min="14041" max="14041" width="5" style="32" customWidth="1"/>
    <col min="14042" max="14043" width="10.85546875" style="32" customWidth="1"/>
    <col min="14044" max="14045" width="11.140625" style="32" customWidth="1"/>
    <col min="14046" max="14047" width="10.5703125" style="32" customWidth="1"/>
    <col min="14048" max="14048" width="16.42578125" style="32" customWidth="1"/>
    <col min="14049" max="14296" width="9.140625" style="32"/>
    <col min="14297" max="14297" width="5" style="32" customWidth="1"/>
    <col min="14298" max="14299" width="10.85546875" style="32" customWidth="1"/>
    <col min="14300" max="14301" width="11.140625" style="32" customWidth="1"/>
    <col min="14302" max="14303" width="10.5703125" style="32" customWidth="1"/>
    <col min="14304" max="14304" width="16.42578125" style="32" customWidth="1"/>
    <col min="14305" max="14552" width="9.140625" style="32"/>
    <col min="14553" max="14553" width="5" style="32" customWidth="1"/>
    <col min="14554" max="14555" width="10.85546875" style="32" customWidth="1"/>
    <col min="14556" max="14557" width="11.140625" style="32" customWidth="1"/>
    <col min="14558" max="14559" width="10.5703125" style="32" customWidth="1"/>
    <col min="14560" max="14560" width="16.42578125" style="32" customWidth="1"/>
    <col min="14561" max="14808" width="9.140625" style="32"/>
    <col min="14809" max="14809" width="5" style="32" customWidth="1"/>
    <col min="14810" max="14811" width="10.85546875" style="32" customWidth="1"/>
    <col min="14812" max="14813" width="11.140625" style="32" customWidth="1"/>
    <col min="14814" max="14815" width="10.5703125" style="32" customWidth="1"/>
    <col min="14816" max="14816" width="16.42578125" style="32" customWidth="1"/>
    <col min="14817" max="15064" width="9.140625" style="32"/>
    <col min="15065" max="15065" width="5" style="32" customWidth="1"/>
    <col min="15066" max="15067" width="10.85546875" style="32" customWidth="1"/>
    <col min="15068" max="15069" width="11.140625" style="32" customWidth="1"/>
    <col min="15070" max="15071" width="10.5703125" style="32" customWidth="1"/>
    <col min="15072" max="15072" width="16.42578125" style="32" customWidth="1"/>
    <col min="15073" max="15320" width="9.140625" style="32"/>
    <col min="15321" max="15321" width="5" style="32" customWidth="1"/>
    <col min="15322" max="15323" width="10.85546875" style="32" customWidth="1"/>
    <col min="15324" max="15325" width="11.140625" style="32" customWidth="1"/>
    <col min="15326" max="15327" width="10.5703125" style="32" customWidth="1"/>
    <col min="15328" max="15328" width="16.42578125" style="32" customWidth="1"/>
    <col min="15329" max="15576" width="9.140625" style="32"/>
    <col min="15577" max="15577" width="5" style="32" customWidth="1"/>
    <col min="15578" max="15579" width="10.85546875" style="32" customWidth="1"/>
    <col min="15580" max="15581" width="11.140625" style="32" customWidth="1"/>
    <col min="15582" max="15583" width="10.5703125" style="32" customWidth="1"/>
    <col min="15584" max="15584" width="16.42578125" style="32" customWidth="1"/>
    <col min="15585" max="15832" width="9.140625" style="32"/>
    <col min="15833" max="15833" width="5" style="32" customWidth="1"/>
    <col min="15834" max="15835" width="10.85546875" style="32" customWidth="1"/>
    <col min="15836" max="15837" width="11.140625" style="32" customWidth="1"/>
    <col min="15838" max="15839" width="10.5703125" style="32" customWidth="1"/>
    <col min="15840" max="15840" width="16.42578125" style="32" customWidth="1"/>
    <col min="15841" max="16088" width="9.140625" style="32"/>
    <col min="16089" max="16089" width="5" style="32" customWidth="1"/>
    <col min="16090" max="16091" width="10.85546875" style="32" customWidth="1"/>
    <col min="16092" max="16093" width="11.140625" style="32" customWidth="1"/>
    <col min="16094" max="16095" width="10.5703125" style="32" customWidth="1"/>
    <col min="16096" max="16096" width="16.42578125" style="32" customWidth="1"/>
    <col min="16097" max="16384" width="9.140625" style="32"/>
  </cols>
  <sheetData>
    <row r="1" spans="1:8">
      <c r="A1" s="31" t="s">
        <v>47</v>
      </c>
    </row>
    <row r="2" spans="1:8">
      <c r="A2" s="31" t="s">
        <v>52</v>
      </c>
    </row>
    <row r="3" spans="1:8">
      <c r="A3" s="31"/>
    </row>
    <row r="4" spans="1:8">
      <c r="A4" s="18"/>
      <c r="B4" s="18"/>
      <c r="C4" s="18"/>
      <c r="D4" s="18"/>
      <c r="E4" s="18"/>
      <c r="F4" s="18"/>
      <c r="G4" s="90"/>
      <c r="H4" s="90"/>
    </row>
    <row r="5" spans="1:8" customFormat="1">
      <c r="A5" s="179" t="s">
        <v>87</v>
      </c>
      <c r="B5" s="172"/>
      <c r="C5" s="172"/>
      <c r="D5" s="172"/>
      <c r="G5" s="91"/>
      <c r="H5" s="91"/>
    </row>
    <row r="6" spans="1:8" customFormat="1">
      <c r="A6" s="174" t="s">
        <v>91</v>
      </c>
      <c r="B6" s="188"/>
      <c r="G6" s="91"/>
      <c r="H6" s="91"/>
    </row>
    <row r="7" spans="1:8" s="96" customFormat="1" ht="89.25">
      <c r="A7" s="92" t="s">
        <v>11</v>
      </c>
      <c r="B7" s="93" t="s">
        <v>12</v>
      </c>
      <c r="C7" s="93" t="s">
        <v>13</v>
      </c>
      <c r="D7" s="93" t="s">
        <v>55</v>
      </c>
      <c r="E7" s="93" t="s">
        <v>78</v>
      </c>
      <c r="F7" s="93" t="s">
        <v>72</v>
      </c>
      <c r="G7" s="94" t="s">
        <v>9</v>
      </c>
      <c r="H7" s="95"/>
    </row>
    <row r="8" spans="1:8" s="101" customFormat="1" ht="19.149999999999999" customHeight="1" thickBot="1">
      <c r="A8" s="97" t="s">
        <v>14</v>
      </c>
      <c r="B8" s="97" t="s">
        <v>14</v>
      </c>
      <c r="C8" s="97" t="s">
        <v>6</v>
      </c>
      <c r="D8" s="98" t="s">
        <v>38</v>
      </c>
      <c r="E8" s="98" t="s">
        <v>38</v>
      </c>
      <c r="F8" s="98" t="s">
        <v>38</v>
      </c>
      <c r="G8" s="99"/>
      <c r="H8" s="100"/>
    </row>
    <row r="9" spans="1:8" s="101" customFormat="1" ht="19.149999999999999" customHeight="1" thickTop="1">
      <c r="A9" s="114">
        <v>1</v>
      </c>
      <c r="B9" s="114">
        <v>3</v>
      </c>
      <c r="C9" s="193">
        <v>2000</v>
      </c>
      <c r="D9" s="102">
        <f>C9*(7+2*0.15+2*0.1)</f>
        <v>15000</v>
      </c>
      <c r="E9" s="165">
        <v>15000</v>
      </c>
      <c r="F9" s="103">
        <f>C9*(7+2*0.15)</f>
        <v>14600</v>
      </c>
      <c r="G9" s="105" t="s">
        <v>77</v>
      </c>
      <c r="H9" s="100"/>
    </row>
    <row r="10" spans="1:8" s="101" customFormat="1">
      <c r="A10" s="113"/>
      <c r="B10" s="114"/>
      <c r="C10" s="106"/>
      <c r="D10" s="102"/>
      <c r="E10" s="102"/>
      <c r="F10" s="103"/>
      <c r="G10" s="105"/>
      <c r="H10" s="100"/>
    </row>
    <row r="11" spans="1:8" s="101" customFormat="1">
      <c r="A11" s="113"/>
      <c r="B11" s="114"/>
      <c r="C11" s="106"/>
      <c r="D11" s="102"/>
      <c r="E11" s="102"/>
      <c r="F11" s="103"/>
      <c r="G11" s="105"/>
      <c r="H11" s="100"/>
    </row>
    <row r="12" spans="1:8" s="101" customFormat="1">
      <c r="A12" s="113"/>
      <c r="B12" s="114"/>
      <c r="C12" s="106"/>
      <c r="D12" s="102"/>
      <c r="E12" s="102"/>
      <c r="F12" s="103"/>
      <c r="G12" s="105"/>
      <c r="H12" s="100"/>
    </row>
    <row r="13" spans="1:8" s="101" customFormat="1">
      <c r="A13" s="113"/>
      <c r="B13" s="114"/>
      <c r="C13" s="106"/>
      <c r="D13" s="102"/>
      <c r="E13" s="102"/>
      <c r="F13" s="103"/>
      <c r="G13" s="105"/>
      <c r="H13" s="100"/>
    </row>
    <row r="14" spans="1:8" s="101" customFormat="1">
      <c r="A14" s="113"/>
      <c r="B14" s="114"/>
      <c r="C14" s="106"/>
      <c r="D14" s="102"/>
      <c r="E14" s="102"/>
      <c r="F14" s="103"/>
      <c r="G14" s="105"/>
      <c r="H14" s="100"/>
    </row>
    <row r="15" spans="1:8" s="101" customFormat="1">
      <c r="A15" s="113"/>
      <c r="B15" s="114"/>
      <c r="C15" s="106"/>
      <c r="D15" s="102"/>
      <c r="E15" s="102"/>
      <c r="F15" s="103"/>
      <c r="G15" s="105"/>
      <c r="H15" s="100"/>
    </row>
    <row r="16" spans="1:8" s="101" customFormat="1">
      <c r="A16" s="113"/>
      <c r="B16" s="194"/>
      <c r="C16" s="106"/>
      <c r="D16" s="102"/>
      <c r="E16" s="102"/>
      <c r="F16" s="102"/>
      <c r="G16" s="105"/>
      <c r="H16" s="100"/>
    </row>
    <row r="17" spans="1:8" s="107" customFormat="1">
      <c r="B17" s="108" t="s">
        <v>54</v>
      </c>
      <c r="C17" s="110">
        <f>SUM(C9:C16)</f>
        <v>2000</v>
      </c>
      <c r="D17" s="110">
        <v>15000</v>
      </c>
      <c r="E17" s="110">
        <v>15000</v>
      </c>
      <c r="F17" s="110">
        <v>14600</v>
      </c>
      <c r="G17" s="111"/>
      <c r="H17" s="112"/>
    </row>
    <row r="18" spans="1:8">
      <c r="D18" s="168"/>
    </row>
    <row r="20" spans="1:8">
      <c r="A20" s="179" t="s">
        <v>87</v>
      </c>
      <c r="B20" s="182"/>
      <c r="C20" s="172"/>
      <c r="D20" s="172"/>
      <c r="E20"/>
      <c r="F20"/>
      <c r="G20" s="91"/>
      <c r="H20" s="91"/>
    </row>
    <row r="21" spans="1:8">
      <c r="A21" s="174" t="s">
        <v>90</v>
      </c>
      <c r="B21" s="175"/>
      <c r="C21" s="174"/>
      <c r="D21"/>
      <c r="E21"/>
      <c r="F21"/>
      <c r="G21" s="91"/>
      <c r="H21" s="91"/>
    </row>
    <row r="22" spans="1:8" ht="89.25">
      <c r="A22" s="92" t="s">
        <v>11</v>
      </c>
      <c r="B22" s="93" t="s">
        <v>12</v>
      </c>
      <c r="C22" s="93" t="s">
        <v>13</v>
      </c>
      <c r="D22" s="93" t="s">
        <v>55</v>
      </c>
      <c r="E22" s="93" t="s">
        <v>78</v>
      </c>
      <c r="F22" s="93" t="s">
        <v>72</v>
      </c>
      <c r="G22" s="94" t="s">
        <v>9</v>
      </c>
      <c r="H22" s="95"/>
    </row>
    <row r="23" spans="1:8" ht="13.5" thickBot="1">
      <c r="A23" s="97" t="s">
        <v>14</v>
      </c>
      <c r="B23" s="97" t="s">
        <v>14</v>
      </c>
      <c r="C23" s="97" t="s">
        <v>6</v>
      </c>
      <c r="D23" s="98" t="s">
        <v>38</v>
      </c>
      <c r="E23" s="98" t="s">
        <v>38</v>
      </c>
      <c r="F23" s="98" t="s">
        <v>38</v>
      </c>
      <c r="G23" s="99"/>
      <c r="H23" s="100"/>
    </row>
    <row r="24" spans="1:8" ht="13.5" thickTop="1">
      <c r="A24" s="164"/>
      <c r="B24" s="164"/>
      <c r="C24" s="164"/>
      <c r="D24" s="165"/>
      <c r="E24" s="165"/>
      <c r="F24" s="165"/>
      <c r="G24" s="166"/>
      <c r="H24" s="100"/>
    </row>
    <row r="25" spans="1:8">
      <c r="A25" s="113">
        <v>18.8</v>
      </c>
      <c r="B25" s="114">
        <v>20.5</v>
      </c>
      <c r="C25" s="106">
        <f t="shared" ref="C25" si="0">(B25-A25)*1000</f>
        <v>1699.9999999999993</v>
      </c>
      <c r="D25" s="102">
        <f>C25*(6.5+2*0.15+2*0.1)</f>
        <v>11899.999999999995</v>
      </c>
      <c r="E25" s="102">
        <f>D25</f>
        <v>11899.999999999995</v>
      </c>
      <c r="F25" s="103">
        <f>C25*(6.5+2*0.15)</f>
        <v>11559.999999999995</v>
      </c>
      <c r="G25" s="105" t="s">
        <v>77</v>
      </c>
      <c r="H25" s="100"/>
    </row>
    <row r="26" spans="1:8">
      <c r="A26" s="113">
        <v>21</v>
      </c>
      <c r="B26" s="114">
        <v>22</v>
      </c>
      <c r="C26" s="106">
        <f t="shared" ref="C26" si="1">(B26-A26)*1000</f>
        <v>1000</v>
      </c>
      <c r="D26" s="102">
        <f>C26*(6.5+2*0.15+2*0.1)</f>
        <v>7000</v>
      </c>
      <c r="E26" s="102">
        <f>D26</f>
        <v>7000</v>
      </c>
      <c r="F26" s="103">
        <f>C26*(6.5+2*0.15)</f>
        <v>6800</v>
      </c>
      <c r="G26" s="105" t="s">
        <v>77</v>
      </c>
      <c r="H26" s="100"/>
    </row>
    <row r="27" spans="1:8">
      <c r="A27" s="113"/>
      <c r="B27" s="114"/>
      <c r="C27" s="106"/>
      <c r="D27" s="102"/>
      <c r="E27" s="102"/>
      <c r="F27" s="103"/>
      <c r="G27" s="105"/>
      <c r="H27" s="100"/>
    </row>
    <row r="28" spans="1:8">
      <c r="A28" s="113"/>
      <c r="B28" s="114"/>
      <c r="C28" s="106"/>
      <c r="D28" s="102"/>
      <c r="E28" s="102"/>
      <c r="F28" s="103"/>
      <c r="G28" s="105"/>
      <c r="H28" s="100"/>
    </row>
    <row r="29" spans="1:8">
      <c r="A29" s="113"/>
      <c r="B29" s="114"/>
      <c r="C29" s="106"/>
      <c r="D29" s="102"/>
      <c r="E29" s="102"/>
      <c r="F29" s="103"/>
      <c r="G29" s="105"/>
      <c r="H29" s="100"/>
    </row>
    <row r="30" spans="1:8">
      <c r="A30" s="113"/>
      <c r="B30" s="114"/>
      <c r="C30" s="106"/>
      <c r="D30" s="102"/>
      <c r="E30" s="102"/>
      <c r="F30" s="103"/>
      <c r="G30" s="105"/>
      <c r="H30" s="100"/>
    </row>
    <row r="31" spans="1:8">
      <c r="A31" s="113"/>
      <c r="B31" s="114"/>
      <c r="C31" s="106"/>
      <c r="D31" s="102"/>
      <c r="E31" s="102"/>
      <c r="F31" s="103"/>
      <c r="G31" s="105"/>
      <c r="H31" s="100"/>
    </row>
    <row r="32" spans="1:8">
      <c r="A32" s="113"/>
      <c r="B32" s="114"/>
      <c r="C32" s="106"/>
      <c r="D32" s="102"/>
      <c r="E32" s="102"/>
      <c r="F32" s="103"/>
      <c r="G32" s="105"/>
      <c r="H32" s="100"/>
    </row>
    <row r="33" spans="1:8">
      <c r="A33" s="113"/>
      <c r="B33" s="114"/>
      <c r="C33" s="106"/>
      <c r="D33" s="102"/>
      <c r="E33" s="102"/>
      <c r="F33" s="102"/>
      <c r="G33" s="105"/>
      <c r="H33" s="100"/>
    </row>
    <row r="34" spans="1:8">
      <c r="A34" s="113"/>
      <c r="B34" s="114"/>
      <c r="C34" s="106"/>
      <c r="D34" s="102"/>
      <c r="E34" s="102"/>
      <c r="F34" s="103"/>
      <c r="G34" s="104"/>
      <c r="H34" s="100"/>
    </row>
    <row r="35" spans="1:8">
      <c r="A35" s="107"/>
      <c r="B35" s="142" t="s">
        <v>54</v>
      </c>
      <c r="C35" s="109"/>
      <c r="D35" s="110">
        <f>SUM(D25:D34)</f>
        <v>18899.999999999993</v>
      </c>
      <c r="E35" s="110">
        <f>SUM(E25:E34)</f>
        <v>18899.999999999993</v>
      </c>
      <c r="F35" s="110">
        <f>SUM(F25:F34)</f>
        <v>18359.999999999993</v>
      </c>
      <c r="G35" s="111"/>
      <c r="H35" s="112"/>
    </row>
    <row r="36" spans="1:8">
      <c r="D36" s="167"/>
    </row>
  </sheetData>
  <pageMargins left="0.7" right="0.7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"/>
  <sheetViews>
    <sheetView zoomScaleNormal="100" workbookViewId="0">
      <selection activeCell="G36" sqref="G36"/>
    </sheetView>
  </sheetViews>
  <sheetFormatPr defaultRowHeight="12.75"/>
  <cols>
    <col min="1" max="1" width="3.7109375" customWidth="1"/>
    <col min="5" max="5" width="7.28515625" customWidth="1"/>
    <col min="6" max="6" width="11.28515625" bestFit="1" customWidth="1"/>
    <col min="7" max="7" width="11.28515625" customWidth="1"/>
    <col min="8" max="8" width="12.140625" customWidth="1"/>
    <col min="9" max="9" width="26.42578125" bestFit="1" customWidth="1"/>
  </cols>
  <sheetData>
    <row r="1" spans="1:10">
      <c r="A1" s="31" t="s">
        <v>30</v>
      </c>
    </row>
    <row r="2" spans="1:10">
      <c r="A2" s="242" t="s">
        <v>58</v>
      </c>
      <c r="B2" s="242"/>
      <c r="C2" s="242"/>
      <c r="D2" s="242"/>
      <c r="E2" s="117"/>
      <c r="F2" s="139"/>
      <c r="G2" s="117"/>
      <c r="H2" s="117"/>
      <c r="I2" s="2"/>
      <c r="J2" s="2"/>
    </row>
    <row r="3" spans="1:10">
      <c r="A3" s="118"/>
      <c r="B3" s="118"/>
      <c r="C3" s="118"/>
      <c r="D3" s="118"/>
      <c r="E3" s="117"/>
      <c r="F3" s="117"/>
      <c r="G3" s="117"/>
      <c r="H3" s="117"/>
      <c r="I3" s="2"/>
      <c r="J3" s="2"/>
    </row>
    <row r="4" spans="1:10">
      <c r="A4" s="18"/>
      <c r="B4" s="18"/>
      <c r="C4" s="18"/>
      <c r="D4" s="18"/>
      <c r="E4" s="18"/>
      <c r="F4" s="32"/>
      <c r="G4" s="32"/>
      <c r="H4" s="32"/>
      <c r="I4" s="18"/>
      <c r="J4" s="18"/>
    </row>
    <row r="5" spans="1:10" ht="18">
      <c r="A5" s="179" t="s">
        <v>87</v>
      </c>
      <c r="B5" s="183"/>
      <c r="C5" s="179"/>
      <c r="D5" s="179"/>
      <c r="E5" s="182"/>
      <c r="F5" s="2"/>
      <c r="G5" s="2"/>
      <c r="H5" s="2"/>
      <c r="I5" s="2"/>
      <c r="J5" s="2"/>
    </row>
    <row r="6" spans="1:10">
      <c r="A6" s="174" t="s">
        <v>91</v>
      </c>
      <c r="B6" s="188"/>
      <c r="C6" s="4"/>
      <c r="D6" s="4"/>
      <c r="E6" s="2"/>
      <c r="F6" s="2"/>
      <c r="G6" s="2"/>
      <c r="H6" s="2"/>
      <c r="I6" s="2"/>
      <c r="J6" s="2"/>
    </row>
    <row r="7" spans="1:10">
      <c r="C7" s="4"/>
      <c r="D7" s="4"/>
      <c r="E7" s="246" t="s">
        <v>61</v>
      </c>
      <c r="F7" s="246"/>
      <c r="G7" s="246"/>
      <c r="I7" s="2"/>
      <c r="J7" s="2"/>
    </row>
    <row r="8" spans="1:10" s="32" customFormat="1">
      <c r="A8" s="243" t="s">
        <v>36</v>
      </c>
      <c r="B8" s="245" t="s">
        <v>19</v>
      </c>
      <c r="C8" s="245"/>
      <c r="D8" s="19" t="s">
        <v>20</v>
      </c>
      <c r="E8" s="43" t="s">
        <v>17</v>
      </c>
      <c r="F8" s="119" t="s">
        <v>62</v>
      </c>
      <c r="G8" s="119" t="s">
        <v>63</v>
      </c>
      <c r="H8" s="43" t="s">
        <v>41</v>
      </c>
      <c r="I8" s="247" t="s">
        <v>9</v>
      </c>
    </row>
    <row r="9" spans="1:10" s="32" customFormat="1" ht="13.5" thickBot="1">
      <c r="A9" s="244"/>
      <c r="B9" s="44" t="s">
        <v>3</v>
      </c>
      <c r="C9" s="44" t="s">
        <v>4</v>
      </c>
      <c r="D9" s="120" t="s">
        <v>6</v>
      </c>
      <c r="E9" s="44" t="s">
        <v>6</v>
      </c>
      <c r="F9" s="44" t="s">
        <v>40</v>
      </c>
      <c r="G9" s="44" t="s">
        <v>38</v>
      </c>
      <c r="H9" s="44" t="s">
        <v>64</v>
      </c>
      <c r="I9" s="248"/>
    </row>
    <row r="10" spans="1:10" s="32" customFormat="1" ht="13.5" thickTop="1">
      <c r="A10" s="121">
        <v>1</v>
      </c>
      <c r="B10" s="122">
        <v>0.48</v>
      </c>
      <c r="C10" s="122">
        <v>3.41</v>
      </c>
      <c r="D10" s="123">
        <f>(C10-B10)*1000</f>
        <v>2930</v>
      </c>
      <c r="E10" s="162">
        <v>7</v>
      </c>
      <c r="F10" s="124">
        <v>15</v>
      </c>
      <c r="G10" s="124">
        <f>D10*E10</f>
        <v>20510</v>
      </c>
      <c r="H10" s="124" t="s">
        <v>59</v>
      </c>
      <c r="I10" s="82" t="s">
        <v>51</v>
      </c>
    </row>
    <row r="11" spans="1:10" s="32" customFormat="1">
      <c r="A11" s="19"/>
      <c r="B11" s="249"/>
      <c r="C11" s="250"/>
      <c r="D11" s="251"/>
      <c r="E11" s="163"/>
      <c r="F11" s="19"/>
      <c r="G11" s="19"/>
      <c r="H11" s="125"/>
      <c r="I11" s="14"/>
    </row>
    <row r="12" spans="1:10" s="32" customFormat="1">
      <c r="A12" s="19"/>
      <c r="B12" s="126"/>
      <c r="C12" s="126"/>
      <c r="D12" s="126"/>
      <c r="E12" s="126"/>
      <c r="F12" s="126" t="s">
        <v>16</v>
      </c>
      <c r="G12" s="127">
        <f>SUM(G10:G11)</f>
        <v>20510</v>
      </c>
      <c r="H12" s="125"/>
      <c r="I12" s="43"/>
    </row>
    <row r="13" spans="1:10">
      <c r="F13" s="32"/>
      <c r="G13" s="32"/>
      <c r="H13" s="32"/>
      <c r="I13" s="128"/>
    </row>
    <row r="15" spans="1:10">
      <c r="A15" s="179" t="s">
        <v>87</v>
      </c>
      <c r="B15" s="182"/>
      <c r="C15" s="179"/>
      <c r="D15" s="179"/>
      <c r="E15" s="182"/>
      <c r="F15" s="2"/>
      <c r="G15" s="2"/>
      <c r="H15" s="2"/>
      <c r="I15" s="2"/>
    </row>
    <row r="16" spans="1:10">
      <c r="A16" s="174" t="s">
        <v>90</v>
      </c>
      <c r="B16" s="175"/>
      <c r="C16" s="174"/>
      <c r="D16" s="4"/>
      <c r="E16" s="2"/>
      <c r="F16" s="2"/>
      <c r="G16" s="2"/>
      <c r="H16" s="2"/>
      <c r="I16" s="2"/>
    </row>
    <row r="17" spans="1:9">
      <c r="C17" s="4"/>
      <c r="D17" s="4"/>
      <c r="E17" s="246" t="s">
        <v>61</v>
      </c>
      <c r="F17" s="246"/>
      <c r="G17" s="246"/>
      <c r="I17" s="2"/>
    </row>
    <row r="18" spans="1:9">
      <c r="A18" s="243" t="s">
        <v>36</v>
      </c>
      <c r="B18" s="245" t="s">
        <v>19</v>
      </c>
      <c r="C18" s="245"/>
      <c r="D18" s="19" t="s">
        <v>20</v>
      </c>
      <c r="E18" s="43" t="s">
        <v>17</v>
      </c>
      <c r="F18" s="119" t="s">
        <v>62</v>
      </c>
      <c r="G18" s="119" t="s">
        <v>63</v>
      </c>
      <c r="H18" s="43" t="s">
        <v>41</v>
      </c>
      <c r="I18" s="247" t="s">
        <v>9</v>
      </c>
    </row>
    <row r="19" spans="1:9" ht="13.5" thickBot="1">
      <c r="A19" s="244"/>
      <c r="B19" s="44" t="s">
        <v>3</v>
      </c>
      <c r="C19" s="44" t="s">
        <v>4</v>
      </c>
      <c r="D19" s="120" t="s">
        <v>6</v>
      </c>
      <c r="E19" s="44" t="s">
        <v>6</v>
      </c>
      <c r="F19" s="44" t="s">
        <v>40</v>
      </c>
      <c r="G19" s="44" t="s">
        <v>38</v>
      </c>
      <c r="H19" s="44" t="s">
        <v>64</v>
      </c>
      <c r="I19" s="248"/>
    </row>
    <row r="20" spans="1:9" ht="13.5" thickTop="1">
      <c r="A20" s="171">
        <v>1</v>
      </c>
      <c r="B20" s="121">
        <v>18.8</v>
      </c>
      <c r="C20" s="121">
        <v>22.367000000000001</v>
      </c>
      <c r="D20" s="123">
        <f>(C20-B20)*1000</f>
        <v>3567</v>
      </c>
      <c r="E20" s="121">
        <v>6.5</v>
      </c>
      <c r="F20" s="121">
        <v>15</v>
      </c>
      <c r="G20" s="121">
        <f>D20*E20</f>
        <v>23185.5</v>
      </c>
      <c r="H20" s="124" t="s">
        <v>59</v>
      </c>
      <c r="I20" s="82" t="s">
        <v>51</v>
      </c>
    </row>
    <row r="21" spans="1:9">
      <c r="A21" s="43"/>
      <c r="B21" s="88"/>
      <c r="C21" s="88"/>
      <c r="D21" s="19"/>
      <c r="E21" s="195"/>
      <c r="F21" s="125"/>
      <c r="G21" s="125"/>
      <c r="H21" s="125"/>
      <c r="I21" s="14"/>
    </row>
    <row r="22" spans="1:9">
      <c r="A22" s="19"/>
      <c r="B22" s="249"/>
      <c r="C22" s="250"/>
      <c r="D22" s="251"/>
      <c r="E22" s="160"/>
      <c r="F22" s="19"/>
      <c r="G22" s="19"/>
      <c r="H22" s="125"/>
      <c r="I22" s="14"/>
    </row>
    <row r="23" spans="1:9">
      <c r="A23" s="19"/>
      <c r="B23" s="126"/>
      <c r="C23" s="126"/>
      <c r="D23" s="126"/>
      <c r="E23" s="126"/>
      <c r="F23" s="126" t="s">
        <v>16</v>
      </c>
      <c r="G23" s="127">
        <f>SUM(G20:G22)</f>
        <v>23185.5</v>
      </c>
      <c r="H23" s="125"/>
      <c r="I23" s="43"/>
    </row>
  </sheetData>
  <mergeCells count="11">
    <mergeCell ref="I18:I19"/>
    <mergeCell ref="B22:D22"/>
    <mergeCell ref="I8:I9"/>
    <mergeCell ref="B18:C18"/>
    <mergeCell ref="E17:G17"/>
    <mergeCell ref="B11:D11"/>
    <mergeCell ref="A2:D2"/>
    <mergeCell ref="A8:A9"/>
    <mergeCell ref="B8:C8"/>
    <mergeCell ref="A18:A19"/>
    <mergeCell ref="E7:G7"/>
  </mergeCells>
  <phoneticPr fontId="24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4"/>
  <sheetViews>
    <sheetView workbookViewId="0">
      <selection activeCell="I28" sqref="I28"/>
    </sheetView>
  </sheetViews>
  <sheetFormatPr defaultRowHeight="12.75"/>
  <cols>
    <col min="1" max="16384" width="9.140625" style="32"/>
  </cols>
  <sheetData>
    <row r="1" spans="1:5">
      <c r="A1" s="31" t="s">
        <v>53</v>
      </c>
    </row>
    <row r="2" spans="1:5">
      <c r="A2" s="31" t="s">
        <v>71</v>
      </c>
    </row>
    <row r="3" spans="1:5">
      <c r="A3" s="31"/>
    </row>
    <row r="4" spans="1:5">
      <c r="A4" s="31"/>
    </row>
    <row r="5" spans="1:5">
      <c r="A5" s="179" t="s">
        <v>87</v>
      </c>
      <c r="B5" s="196"/>
      <c r="C5" s="196"/>
      <c r="D5" s="196"/>
    </row>
    <row r="6" spans="1:5">
      <c r="A6" s="174" t="s">
        <v>91</v>
      </c>
    </row>
    <row r="7" spans="1:5">
      <c r="A7" s="34" t="s">
        <v>11</v>
      </c>
      <c r="B7" s="34" t="s">
        <v>12</v>
      </c>
      <c r="C7" s="34" t="s">
        <v>13</v>
      </c>
      <c r="D7" s="34" t="s">
        <v>17</v>
      </c>
      <c r="E7" s="34" t="s">
        <v>18</v>
      </c>
    </row>
    <row r="8" spans="1:5">
      <c r="A8" s="34" t="s">
        <v>14</v>
      </c>
      <c r="B8" s="34" t="s">
        <v>14</v>
      </c>
      <c r="C8" s="34" t="s">
        <v>6</v>
      </c>
      <c r="D8" s="34" t="s">
        <v>6</v>
      </c>
      <c r="E8" s="34" t="s">
        <v>15</v>
      </c>
    </row>
    <row r="9" spans="1:5">
      <c r="A9" s="88">
        <v>0.48</v>
      </c>
      <c r="B9" s="88">
        <v>2.4700000000000002</v>
      </c>
      <c r="C9" s="133">
        <f t="shared" ref="C9:C10" si="0">(B9-A9)*1000</f>
        <v>1990.0000000000002</v>
      </c>
      <c r="D9" s="43">
        <v>7</v>
      </c>
      <c r="E9" s="43">
        <f>C9*D9</f>
        <v>13930.000000000002</v>
      </c>
    </row>
    <row r="10" spans="1:5">
      <c r="A10" s="88">
        <v>3.1</v>
      </c>
      <c r="B10" s="88">
        <v>3.25</v>
      </c>
      <c r="C10" s="133">
        <f t="shared" si="0"/>
        <v>149.99999999999991</v>
      </c>
      <c r="D10" s="43">
        <v>8</v>
      </c>
      <c r="E10" s="43">
        <f>C10*D10</f>
        <v>1199.9999999999993</v>
      </c>
    </row>
    <row r="11" spans="1:5">
      <c r="A11" s="132"/>
      <c r="B11" s="132"/>
      <c r="C11" s="133"/>
      <c r="D11" s="43"/>
      <c r="E11" s="43"/>
    </row>
    <row r="12" spans="1:5">
      <c r="D12" s="116" t="s">
        <v>16</v>
      </c>
      <c r="E12" s="130">
        <f>SUM(E9:E11)</f>
        <v>15130.000000000002</v>
      </c>
    </row>
    <row r="15" spans="1:5">
      <c r="A15" s="179" t="s">
        <v>87</v>
      </c>
      <c r="B15" s="196"/>
      <c r="C15" s="196"/>
      <c r="D15" s="196"/>
    </row>
    <row r="16" spans="1:5">
      <c r="A16" s="174" t="s">
        <v>90</v>
      </c>
      <c r="B16" s="175"/>
      <c r="C16" s="174"/>
    </row>
    <row r="17" spans="1:5">
      <c r="A17" s="34" t="s">
        <v>11</v>
      </c>
      <c r="B17" s="34" t="s">
        <v>12</v>
      </c>
      <c r="C17" s="34" t="s">
        <v>13</v>
      </c>
      <c r="D17" s="34" t="s">
        <v>17</v>
      </c>
      <c r="E17" s="34" t="s">
        <v>18</v>
      </c>
    </row>
    <row r="18" spans="1:5">
      <c r="A18" s="34" t="s">
        <v>14</v>
      </c>
      <c r="B18" s="34" t="s">
        <v>14</v>
      </c>
      <c r="C18" s="34" t="s">
        <v>6</v>
      </c>
      <c r="D18" s="34" t="s">
        <v>6</v>
      </c>
      <c r="E18" s="34" t="s">
        <v>15</v>
      </c>
    </row>
    <row r="19" spans="1:5">
      <c r="A19" s="134">
        <v>18.899999999999999</v>
      </c>
      <c r="B19" s="134">
        <v>19.46</v>
      </c>
      <c r="C19" s="133">
        <f t="shared" ref="C19:C21" si="1">(B19-A19)*1000</f>
        <v>560.00000000000227</v>
      </c>
      <c r="D19" s="43">
        <v>6.5</v>
      </c>
      <c r="E19" s="43">
        <f>C19*D19</f>
        <v>3640.0000000000146</v>
      </c>
    </row>
    <row r="20" spans="1:5">
      <c r="A20" s="134">
        <v>20.45</v>
      </c>
      <c r="B20" s="134">
        <v>21.25</v>
      </c>
      <c r="C20" s="133">
        <f t="shared" si="1"/>
        <v>800.00000000000068</v>
      </c>
      <c r="D20" s="43">
        <v>6.5</v>
      </c>
      <c r="E20" s="43">
        <f t="shared" ref="E20:E21" si="2">C20*D20</f>
        <v>5200.0000000000045</v>
      </c>
    </row>
    <row r="21" spans="1:5">
      <c r="A21" s="134">
        <v>22.26</v>
      </c>
      <c r="B21" s="134">
        <v>22.361000000000001</v>
      </c>
      <c r="C21" s="133">
        <f t="shared" si="1"/>
        <v>100.99999999999909</v>
      </c>
      <c r="D21" s="43">
        <v>6.5</v>
      </c>
      <c r="E21" s="43">
        <f t="shared" si="2"/>
        <v>656.49999999999409</v>
      </c>
    </row>
    <row r="22" spans="1:5">
      <c r="A22" s="134"/>
      <c r="B22" s="134"/>
      <c r="C22" s="133"/>
      <c r="D22" s="43"/>
      <c r="E22" s="43"/>
    </row>
    <row r="23" spans="1:5">
      <c r="D23" s="116" t="s">
        <v>16</v>
      </c>
      <c r="E23" s="143">
        <f>SUM(E19:E22)</f>
        <v>9496.5000000000127</v>
      </c>
    </row>
    <row r="24" spans="1:5">
      <c r="D24" s="13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Puud ja võsa</vt:lpstr>
      <vt:lpstr>Truubid</vt:lpstr>
      <vt:lpstr>Kraavide puhastamine</vt:lpstr>
      <vt:lpstr>Mahasõidud</vt:lpstr>
      <vt:lpstr>Muldkeha ja külmakerked</vt:lpstr>
      <vt:lpstr>Kate</vt:lpstr>
      <vt:lpstr>Tolmutõrje</vt:lpstr>
    </vt:vector>
  </TitlesOfParts>
  <Company>Pärnu  Teedevalitsus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Sven Savi</cp:lastModifiedBy>
  <cp:lastPrinted>2025-12-10T09:38:16Z</cp:lastPrinted>
  <dcterms:created xsi:type="dcterms:W3CDTF">2008-10-06T08:32:10Z</dcterms:created>
  <dcterms:modified xsi:type="dcterms:W3CDTF">2026-01-15T14:19:50Z</dcterms:modified>
</cp:coreProperties>
</file>